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heralighting.sharepoint.com/sites/TeamHera/Shared Documents/General/Sales/Panel-LED Order Form/"/>
    </mc:Choice>
  </mc:AlternateContent>
  <xr:revisionPtr revIDLastSave="5" documentId="13_ncr:1_{389ECA66-8599-A748-80BF-116C7D5DEA17}" xr6:coauthVersionLast="47" xr6:coauthVersionMax="47" xr10:uidLastSave="{1283CE71-5B1D-AF43-8EFC-F7932D21AC3D}"/>
  <bookViews>
    <workbookView xWindow="0" yWindow="500" windowWidth="38400" windowHeight="19600" tabRatio="500" xr2:uid="{00000000-000D-0000-FFFF-FFFF00000000}"/>
  </bookViews>
  <sheets>
    <sheet name="Panel-LED RFQ" sheetId="3" r:id="rId1"/>
    <sheet name="RFQ Lists" sheetId="4" state="hidden" r:id="rId2"/>
    <sheet name="Panel-LED Product Code" sheetId="1" state="hidden" r:id="rId3"/>
    <sheet name="Product Code Lists" sheetId="2" state="hidden" r:id="rId4"/>
  </sheets>
  <definedNames>
    <definedName name="FI_Fabric">'RFQ Lists'!$Y$24</definedName>
    <definedName name="FI_Frameless">'RFQ Lists'!$Y$20</definedName>
    <definedName name="FI_Snap1">'RFQ Lists'!$Y$21</definedName>
    <definedName name="FI_Snap2">'RFQ Lists'!$Y$22</definedName>
    <definedName name="FI_Snap3">'RFQ Lists'!$Y$23</definedName>
    <definedName name="FrameImage">INDIRECT('Panel-LED RFQ'!$B$13)</definedName>
    <definedName name="PanelImage">INDIRECT('Panel-LED RFQ'!$B$14)</definedName>
    <definedName name="PI_Fabric">'RFQ Lists'!$AB$30</definedName>
    <definedName name="PI_Frameless">'RFQ Lists'!$AB$27</definedName>
    <definedName name="PI_Snap2">'RFQ Lists'!$AB$28</definedName>
    <definedName name="PI_Snap3">'RFQ Lists'!$AB$29</definedName>
    <definedName name="_xlnm.Print_Area" localSheetId="2">'Panel-LED Product Code'!$A$1:$E$41</definedName>
    <definedName name="_xlnm.Print_Area" localSheetId="0">'Panel-LED RFQ'!$A$1:$S$41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13" i="1" l="1"/>
  <c r="C13" i="1" s="1" a="1"/>
  <c r="C13" i="1" s="1"/>
  <c r="G19" i="3"/>
  <c r="C11" i="1"/>
  <c r="C10" i="1"/>
  <c r="C12" i="1" l="1" a="1"/>
  <c r="C12" i="1" s="1"/>
  <c r="B29" i="1"/>
  <c r="C29" i="1" s="1"/>
  <c r="B30" i="1"/>
  <c r="C30" i="1" s="1"/>
  <c r="B28" i="1"/>
  <c r="B18" i="1"/>
  <c r="C18" i="1" s="1" a="1"/>
  <c r="C18" i="1" s="1"/>
  <c r="B26" i="1"/>
  <c r="C26" i="1" s="1"/>
  <c r="B17" i="1"/>
  <c r="B16" i="1"/>
  <c r="W23" i="4"/>
  <c r="Z29" i="4" s="1"/>
  <c r="W22" i="4"/>
  <c r="W20" i="4"/>
  <c r="O12" i="3"/>
  <c r="I21" i="3"/>
  <c r="E28" i="3" l="1"/>
  <c r="Z28" i="4"/>
  <c r="W24" i="4"/>
  <c r="Z30" i="4" s="1"/>
  <c r="Z27" i="4"/>
  <c r="B14" i="3" s="1"/>
  <c r="C26" i="3"/>
  <c r="D3" i="4"/>
  <c r="C20" i="1"/>
  <c r="C19" i="1"/>
  <c r="C27" i="1"/>
  <c r="C17" i="1"/>
  <c r="C16" i="1"/>
  <c r="C23" i="1"/>
  <c r="C28" i="1"/>
  <c r="C25" i="1"/>
  <c r="B21" i="1" l="1"/>
  <c r="B13" i="3"/>
  <c r="C8" i="1" l="1"/>
  <c r="C4" i="1" s="1"/>
  <c r="E4" i="1" s="1"/>
  <c r="C21" i="1"/>
  <c r="B32" i="1" s="1"/>
  <c r="B33" i="1" l="1"/>
  <c r="B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<sst xmlns="http://schemas.openxmlformats.org/spreadsheetml/2006/main" count="343" uniqueCount="214">
  <si>
    <t>Product Code =&gt;</t>
  </si>
  <si>
    <t>Code</t>
  </si>
  <si>
    <t>Description</t>
  </si>
  <si>
    <t>Code Options</t>
  </si>
  <si>
    <t>Item Invoice Description</t>
  </si>
  <si>
    <t>Item Long Description</t>
  </si>
  <si>
    <t>Hera SDP</t>
  </si>
  <si>
    <t>MOQ</t>
  </si>
  <si>
    <t>ABCS ?</t>
  </si>
  <si>
    <t>Carton Quantity</t>
  </si>
  <si>
    <t>S</t>
  </si>
  <si>
    <t>Cosun Technology</t>
  </si>
  <si>
    <t>Base Model</t>
  </si>
  <si>
    <t>New Product Code Authorization Form</t>
  </si>
  <si>
    <t>Frame Type</t>
  </si>
  <si>
    <t>Category: Panel-LED</t>
  </si>
  <si>
    <t>CCT (Kelvin)</t>
  </si>
  <si>
    <t>Additional Information</t>
  </si>
  <si>
    <t>Power Cord Exit #1</t>
  </si>
  <si>
    <t>Power Cord Exit #2</t>
  </si>
  <si>
    <t>Notes</t>
  </si>
  <si>
    <t>Information for FileMaker Record</t>
  </si>
  <si>
    <t>Date</t>
  </si>
  <si>
    <t>Thickness (in)</t>
  </si>
  <si>
    <t>Power (W)</t>
  </si>
  <si>
    <t>Power Cord Length (in)</t>
  </si>
  <si>
    <t>(Max Characters for FileMaker = 24)</t>
  </si>
  <si>
    <t>Supplier Name</t>
  </si>
  <si>
    <t>Supplier Item Number</t>
  </si>
  <si>
    <t>Supplier Cost</t>
  </si>
  <si>
    <t>#CHAR = n/a
Any construction or customer project information not captured in above specifications.</t>
  </si>
  <si>
    <t>Format:</t>
  </si>
  <si>
    <r>
      <t xml:space="preserve">#CHAR = 1 to 2; #VAL &lt;= 98.43" (2500mm);
When panel is in LANDSCAPE orientation,  this is always the </t>
    </r>
    <r>
      <rPr>
        <b/>
        <sz val="11"/>
        <color rgb="FFFF0000"/>
        <rFont val="Arial"/>
        <family val="2"/>
      </rPr>
      <t>SHORTER</t>
    </r>
    <r>
      <rPr>
        <sz val="11"/>
        <color theme="1"/>
        <rFont val="Arial"/>
        <family val="2"/>
      </rPr>
      <t xml:space="preserve"> length, measured in inches, down the Height [aka Length] per Front View.</t>
    </r>
  </si>
  <si>
    <r>
      <t xml:space="preserve">#CHAR = 1 to 3; #VAL &lt;= 118.11" (3000mm);
When panel is in LANDSCAPE orientation, this always is the </t>
    </r>
    <r>
      <rPr>
        <b/>
        <sz val="11"/>
        <color rgb="FFFF0000"/>
        <rFont val="Arial"/>
        <family val="2"/>
      </rPr>
      <t>LONGER</t>
    </r>
    <r>
      <rPr>
        <sz val="11"/>
        <color theme="1"/>
        <rFont val="Arial"/>
        <family val="2"/>
      </rPr>
      <t xml:space="preserve"> length, measured in inches, across the Width per Front View.</t>
    </r>
  </si>
  <si>
    <t>LED Strip Layout</t>
  </si>
  <si>
    <t>Operating Voltage</t>
  </si>
  <si>
    <t xml:space="preserve">Add Diffuser? </t>
  </si>
  <si>
    <t xml:space="preserve">Include Panel Driver? </t>
  </si>
  <si>
    <t>Panel Width [Landscape] (in)</t>
  </si>
  <si>
    <r>
      <t xml:space="preserve">Panel Height [Landscape] (in)
</t>
    </r>
    <r>
      <rPr>
        <i/>
        <sz val="14"/>
        <color theme="1"/>
        <rFont val="Arial"/>
        <family val="2"/>
      </rPr>
      <t>&lt;aka Panel Length (in)&gt;</t>
    </r>
  </si>
  <si>
    <r>
      <t xml:space="preserve">#CHAR = 2;
</t>
    </r>
    <r>
      <rPr>
        <b/>
        <sz val="11"/>
        <color theme="1"/>
        <rFont val="Arial"/>
        <family val="2"/>
      </rPr>
      <t>12</t>
    </r>
    <r>
      <rPr>
        <sz val="11"/>
        <color theme="1"/>
        <rFont val="Arial"/>
        <family val="2"/>
      </rPr>
      <t xml:space="preserve"> = 12Vdc Constant Voltage, 0.5A-10A
</t>
    </r>
    <r>
      <rPr>
        <b/>
        <sz val="11"/>
        <color theme="1"/>
        <rFont val="Arial"/>
        <family val="2"/>
      </rPr>
      <t>24</t>
    </r>
    <r>
      <rPr>
        <sz val="11"/>
        <color theme="1"/>
        <rFont val="Arial"/>
        <family val="2"/>
      </rPr>
      <t xml:space="preserve"> = 24Vdc Constant Voltage, 0.5A-8.32A</t>
    </r>
  </si>
  <si>
    <r>
      <t xml:space="preserve">#CHAR = 2;
Exit at Edge per Front View:
</t>
    </r>
    <r>
      <rPr>
        <b/>
        <sz val="11"/>
        <color theme="1"/>
        <rFont val="Arial"/>
        <family val="2"/>
      </rPr>
      <t>A1</t>
    </r>
    <r>
      <rPr>
        <sz val="11"/>
        <color theme="1"/>
        <rFont val="Arial"/>
        <family val="2"/>
      </rPr>
      <t xml:space="preserve"> = Top Side, Left Corner
</t>
    </r>
    <r>
      <rPr>
        <b/>
        <sz val="11"/>
        <color theme="1"/>
        <rFont val="Arial"/>
        <family val="2"/>
      </rPr>
      <t>A2</t>
    </r>
    <r>
      <rPr>
        <sz val="11"/>
        <color theme="1"/>
        <rFont val="Arial"/>
        <family val="2"/>
      </rPr>
      <t xml:space="preserve"> = Top Side, Right Corner
</t>
    </r>
    <r>
      <rPr>
        <b/>
        <sz val="11"/>
        <color theme="1"/>
        <rFont val="Arial"/>
        <family val="2"/>
      </rPr>
      <t>A3</t>
    </r>
    <r>
      <rPr>
        <sz val="11"/>
        <color theme="1"/>
        <rFont val="Arial"/>
        <family val="2"/>
      </rPr>
      <t xml:space="preserve"> = Left Side, Top Corner
</t>
    </r>
    <r>
      <rPr>
        <b/>
        <sz val="11"/>
        <color theme="1"/>
        <rFont val="Arial"/>
        <family val="2"/>
      </rPr>
      <t>A4</t>
    </r>
    <r>
      <rPr>
        <sz val="11"/>
        <color theme="1"/>
        <rFont val="Arial"/>
        <family val="2"/>
      </rPr>
      <t xml:space="preserve"> = Right Side, Top Corner
</t>
    </r>
    <r>
      <rPr>
        <b/>
        <sz val="11"/>
        <color theme="1"/>
        <rFont val="Arial"/>
        <family val="2"/>
      </rPr>
      <t>A5</t>
    </r>
    <r>
      <rPr>
        <sz val="11"/>
        <color theme="1"/>
        <rFont val="Arial"/>
        <family val="2"/>
      </rPr>
      <t xml:space="preserve"> = Left Side, Bottom Corner
</t>
    </r>
    <r>
      <rPr>
        <b/>
        <sz val="11"/>
        <color theme="1"/>
        <rFont val="Arial"/>
        <family val="2"/>
      </rPr>
      <t>A6</t>
    </r>
    <r>
      <rPr>
        <sz val="11"/>
        <color theme="1"/>
        <rFont val="Arial"/>
        <family val="2"/>
      </rPr>
      <t xml:space="preserve"> = Right Side, Bottom Corner
</t>
    </r>
    <r>
      <rPr>
        <b/>
        <sz val="11"/>
        <color theme="1"/>
        <rFont val="Arial"/>
        <family val="2"/>
      </rPr>
      <t>A7</t>
    </r>
    <r>
      <rPr>
        <sz val="11"/>
        <color theme="1"/>
        <rFont val="Arial"/>
        <family val="2"/>
      </rPr>
      <t xml:space="preserve"> = Bottom Side, Left Corner
</t>
    </r>
    <r>
      <rPr>
        <b/>
        <sz val="11"/>
        <color theme="1"/>
        <rFont val="Arial"/>
        <family val="2"/>
      </rPr>
      <t>A8</t>
    </r>
    <r>
      <rPr>
        <sz val="11"/>
        <color theme="1"/>
        <rFont val="Arial"/>
        <family val="2"/>
      </rPr>
      <t xml:space="preserve"> = Bottom Side, Right Corner
Exit at Back per Back View:
</t>
    </r>
    <r>
      <rPr>
        <b/>
        <sz val="11"/>
        <color theme="1"/>
        <rFont val="Arial"/>
        <family val="2"/>
      </rPr>
      <t>B1</t>
    </r>
    <r>
      <rPr>
        <sz val="11"/>
        <color theme="1"/>
        <rFont val="Arial"/>
        <family val="2"/>
      </rPr>
      <t xml:space="preserve"> = Top Left Corner
</t>
    </r>
    <r>
      <rPr>
        <b/>
        <sz val="11"/>
        <color theme="1"/>
        <rFont val="Arial"/>
        <family val="2"/>
      </rPr>
      <t>B2</t>
    </r>
    <r>
      <rPr>
        <sz val="11"/>
        <color theme="1"/>
        <rFont val="Arial"/>
        <family val="2"/>
      </rPr>
      <t xml:space="preserve"> = Top Right Corner
</t>
    </r>
    <r>
      <rPr>
        <b/>
        <sz val="11"/>
        <color theme="1"/>
        <rFont val="Arial"/>
        <family val="2"/>
      </rPr>
      <t>B3</t>
    </r>
    <r>
      <rPr>
        <sz val="11"/>
        <color theme="1"/>
        <rFont val="Arial"/>
        <family val="2"/>
      </rPr>
      <t xml:space="preserve"> = Bottom Left Corner
</t>
    </r>
    <r>
      <rPr>
        <b/>
        <sz val="11"/>
        <color theme="1"/>
        <rFont val="Arial"/>
        <family val="2"/>
      </rPr>
      <t>B4</t>
    </r>
    <r>
      <rPr>
        <sz val="11"/>
        <color theme="1"/>
        <rFont val="Arial"/>
        <family val="2"/>
      </rPr>
      <t xml:space="preserve"> = Bottom Right Corner</t>
    </r>
  </si>
  <si>
    <t>#CHAR = n/a;
#VAL = 1 - 144</t>
  </si>
  <si>
    <t>#CHAR = n/a;
#VAL = {supplied by Factory per quote}</t>
  </si>
  <si>
    <r>
      <t xml:space="preserve">#CHAR = n/a;
#VAL = {supplied by Factory per quote};
</t>
    </r>
    <r>
      <rPr>
        <b/>
        <sz val="11"/>
        <color theme="1"/>
        <rFont val="Arial"/>
        <family val="2"/>
      </rPr>
      <t>0.25</t>
    </r>
    <r>
      <rPr>
        <sz val="11"/>
        <color theme="1"/>
        <rFont val="Arial"/>
        <family val="2"/>
      </rPr>
      <t xml:space="preserve"> = Standard for NF</t>
    </r>
  </si>
  <si>
    <r>
      <t xml:space="preserve">#CHAR = 2;
</t>
    </r>
    <r>
      <rPr>
        <b/>
        <sz val="11"/>
        <color theme="1"/>
        <rFont val="Arial"/>
        <family val="2"/>
      </rPr>
      <t>01</t>
    </r>
    <r>
      <rPr>
        <sz val="11"/>
        <color theme="1"/>
        <rFont val="Arial"/>
        <family val="2"/>
      </rPr>
      <t xml:space="preserve"> = LED Strip on 1 Long Side
</t>
    </r>
    <r>
      <rPr>
        <b/>
        <sz val="11"/>
        <color theme="1"/>
        <rFont val="Arial"/>
        <family val="2"/>
      </rPr>
      <t>02</t>
    </r>
    <r>
      <rPr>
        <sz val="11"/>
        <color theme="1"/>
        <rFont val="Arial"/>
        <family val="2"/>
      </rPr>
      <t xml:space="preserve"> = LED Strip on 2 Long Sides
</t>
    </r>
    <r>
      <rPr>
        <b/>
        <sz val="11"/>
        <color theme="1"/>
        <rFont val="Arial"/>
        <family val="2"/>
      </rPr>
      <t>03</t>
    </r>
    <r>
      <rPr>
        <sz val="11"/>
        <color theme="1"/>
        <rFont val="Arial"/>
        <family val="2"/>
      </rPr>
      <t xml:space="preserve"> = LED on 3 Sides (HLPB only)
</t>
    </r>
    <r>
      <rPr>
        <b/>
        <sz val="11"/>
        <color theme="1"/>
        <rFont val="Arial"/>
        <family val="2"/>
      </rPr>
      <t>04</t>
    </r>
    <r>
      <rPr>
        <sz val="11"/>
        <color theme="1"/>
        <rFont val="Arial"/>
        <family val="2"/>
      </rPr>
      <t xml:space="preserve"> = LED on 4 Sides (HLPB only)</t>
    </r>
  </si>
  <si>
    <t>Y</t>
  </si>
  <si>
    <t>DCS</t>
  </si>
  <si>
    <t>WF</t>
  </si>
  <si>
    <t>HLxx/xF/wwhh/cc/tt/vv/p1[p2]</t>
  </si>
  <si>
    <t>N</t>
  </si>
  <si>
    <t>04</t>
  </si>
  <si>
    <t>B2</t>
  </si>
  <si>
    <r>
      <t xml:space="preserve">#CHAR = 4;
</t>
    </r>
    <r>
      <rPr>
        <b/>
        <sz val="11"/>
        <color theme="1"/>
        <rFont val="Arial"/>
        <family val="2"/>
      </rPr>
      <t>HLP</t>
    </r>
    <r>
      <rPr>
        <sz val="11"/>
        <color theme="1"/>
        <rFont val="Arial"/>
        <family val="2"/>
      </rPr>
      <t xml:space="preserve"> = </t>
    </r>
    <r>
      <rPr>
        <b/>
        <sz val="11"/>
        <color theme="1"/>
        <rFont val="Arial"/>
        <family val="2"/>
      </rPr>
      <t>H</t>
    </r>
    <r>
      <rPr>
        <sz val="11"/>
        <color theme="1"/>
        <rFont val="Arial"/>
        <family val="2"/>
      </rPr>
      <t xml:space="preserve">era </t>
    </r>
    <r>
      <rPr>
        <b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 xml:space="preserve">ight </t>
    </r>
    <r>
      <rPr>
        <b/>
        <sz val="11"/>
        <color theme="1"/>
        <rFont val="Arial"/>
        <family val="2"/>
      </rPr>
      <t>P</t>
    </r>
    <r>
      <rPr>
        <sz val="11"/>
        <color theme="1"/>
        <rFont val="Arial"/>
        <family val="2"/>
      </rPr>
      <t xml:space="preserve">anel + 
</t>
    </r>
    <r>
      <rPr>
        <b/>
        <sz val="11"/>
        <color theme="1"/>
        <rFont val="Arial"/>
        <family val="2"/>
      </rPr>
      <t xml:space="preserve">     T</t>
    </r>
    <r>
      <rPr>
        <sz val="11"/>
        <color theme="1"/>
        <rFont val="Arial"/>
        <family val="2"/>
      </rPr>
      <t xml:space="preserve"> = Flexible LED Strip
</t>
    </r>
    <r>
      <rPr>
        <b/>
        <sz val="11"/>
        <color theme="1"/>
        <rFont val="Arial"/>
        <family val="2"/>
      </rPr>
      <t xml:space="preserve">     R</t>
    </r>
    <r>
      <rPr>
        <sz val="11"/>
        <color theme="1"/>
        <rFont val="Arial"/>
        <family val="2"/>
      </rPr>
      <t xml:space="preserve"> = </t>
    </r>
    <r>
      <rPr>
        <b/>
        <sz val="11"/>
        <color theme="1"/>
        <rFont val="Arial"/>
        <family val="2"/>
      </rPr>
      <t>R</t>
    </r>
    <r>
      <rPr>
        <sz val="11"/>
        <color theme="1"/>
        <rFont val="Arial"/>
        <family val="2"/>
      </rPr>
      <t xml:space="preserve">igid LED Strip
</t>
    </r>
    <r>
      <rPr>
        <b/>
        <sz val="11"/>
        <color theme="1"/>
        <rFont val="Arial"/>
        <family val="2"/>
      </rPr>
      <t>HLPB</t>
    </r>
    <r>
      <rPr>
        <sz val="11"/>
        <color theme="1"/>
        <rFont val="Arial"/>
        <family val="2"/>
      </rPr>
      <t xml:space="preserve"> = Snap Frame Light 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 xml:space="preserve">ox, </t>
    </r>
    <r>
      <rPr>
        <b/>
        <sz val="11"/>
        <color theme="1"/>
        <rFont val="Arial"/>
        <family val="2"/>
      </rPr>
      <t>F</t>
    </r>
    <r>
      <rPr>
        <sz val="11"/>
        <color theme="1"/>
        <rFont val="Arial"/>
        <family val="2"/>
      </rPr>
      <t xml:space="preserve">abric Light 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ox</t>
    </r>
  </si>
  <si>
    <t>HLPT</t>
  </si>
  <si>
    <t>HLPB</t>
  </si>
  <si>
    <t>Light Box Version</t>
  </si>
  <si>
    <t>F</t>
  </si>
  <si>
    <t>Panel Height [Landscape] (in)</t>
  </si>
  <si>
    <t>#CHAR = n/a</t>
  </si>
  <si>
    <t>NF</t>
  </si>
  <si>
    <t>01</t>
  </si>
  <si>
    <t>A1</t>
  </si>
  <si>
    <t>#VAL = {supplied by Factory per quote}</t>
  </si>
  <si>
    <t>#VAL = 1 - 144</t>
  </si>
  <si>
    <t>Any construction or customer project information not captured in above specifications.</t>
  </si>
  <si>
    <t>HLPR</t>
  </si>
  <si>
    <t>N2</t>
  </si>
  <si>
    <t>02</t>
  </si>
  <si>
    <t>A2</t>
  </si>
  <si>
    <t>DCP</t>
  </si>
  <si>
    <t>BF</t>
  </si>
  <si>
    <t>03</t>
  </si>
  <si>
    <t>A3</t>
  </si>
  <si>
    <t>MP</t>
  </si>
  <si>
    <t>SF</t>
  </si>
  <si>
    <t>A4</t>
  </si>
  <si>
    <t>A5</t>
  </si>
  <si>
    <t>BX</t>
  </si>
  <si>
    <t>A6</t>
  </si>
  <si>
    <t>SX</t>
  </si>
  <si>
    <t>A7</t>
  </si>
  <si>
    <t>WX</t>
  </si>
  <si>
    <t>A8</t>
  </si>
  <si>
    <t>B1</t>
  </si>
  <si>
    <t>S2</t>
  </si>
  <si>
    <t>W2</t>
  </si>
  <si>
    <t>B3</t>
  </si>
  <si>
    <t>B4</t>
  </si>
  <si>
    <t>When panel is in LANDSCAPE orientation, this always is the LONGER length, measured in inches, across the Width per Front View.</t>
  </si>
  <si>
    <t>When panel is in LANDSCAPE orientation,  this is always the SHORTER length, measured in inches, down the Height [aka Length] per Front View.</t>
  </si>
  <si>
    <t>#CHAR = 1 to 3</t>
  </si>
  <si>
    <t>#VAL &lt;= 118.11" (3000mm)</t>
  </si>
  <si>
    <t>#CHAR = 1 to 2</t>
  </si>
  <si>
    <t>#VAL &lt;= 98.43" (2500mm)</t>
  </si>
  <si>
    <t>#CHAR = 2</t>
  </si>
  <si>
    <t>#CHAR = 4</t>
  </si>
  <si>
    <t>Power Cord Connector</t>
  </si>
  <si>
    <t>{IF 12V =&gt; DCS}
{IF 24V =&gt; DCS/DCP/MP}</t>
  </si>
  <si>
    <t>-</t>
  </si>
  <si>
    <t>#CHAR = n/a;
- = Light Panel, not Light Box
S = Snap Frame Light Box
F = Fabric Light Box</t>
  </si>
  <si>
    <r>
      <t xml:space="preserve">#CHAR = 2;
CCT (Correlated Color Temperature) in Kelvins per Factory: </t>
    </r>
    <r>
      <rPr>
        <b/>
        <sz val="11"/>
        <color theme="1"/>
        <rFont val="Arial"/>
        <family val="2"/>
      </rPr>
      <t>27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30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35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41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45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50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53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57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60</t>
    </r>
    <r>
      <rPr>
        <sz val="11"/>
        <color theme="1"/>
        <rFont val="Arial"/>
        <family val="2"/>
      </rPr>
      <t xml:space="preserve">00K, </t>
    </r>
    <r>
      <rPr>
        <b/>
        <sz val="11"/>
        <color theme="1"/>
        <rFont val="Arial"/>
        <family val="2"/>
      </rPr>
      <t>65</t>
    </r>
    <r>
      <rPr>
        <sz val="11"/>
        <color theme="1"/>
        <rFont val="Arial"/>
        <family val="2"/>
      </rPr>
      <t>00K</t>
    </r>
  </si>
  <si>
    <t>Fabric Light Box</t>
  </si>
  <si>
    <t>Frame Color</t>
  </si>
  <si>
    <t>Silver</t>
  </si>
  <si>
    <t>White</t>
  </si>
  <si>
    <t>Black</t>
  </si>
  <si>
    <t>2700K</t>
  </si>
  <si>
    <t>3000K</t>
  </si>
  <si>
    <t>3500K</t>
  </si>
  <si>
    <t>4100K</t>
  </si>
  <si>
    <t>4500K</t>
  </si>
  <si>
    <t>5000K</t>
  </si>
  <si>
    <t>5300K</t>
  </si>
  <si>
    <t>5700K</t>
  </si>
  <si>
    <t>6000K</t>
  </si>
  <si>
    <t>6500K</t>
  </si>
  <si>
    <t>SPECIAL</t>
  </si>
  <si>
    <t>BASE MODEL</t>
  </si>
  <si>
    <t>Panel-LED Configurator</t>
  </si>
  <si>
    <t>ORDER TYPE</t>
  </si>
  <si>
    <t>Order Type</t>
  </si>
  <si>
    <t>NEW ORDER</t>
  </si>
  <si>
    <t>QUOTE</t>
  </si>
  <si>
    <t>SAMPLE</t>
  </si>
  <si>
    <t>PROTOTYPE</t>
  </si>
  <si>
    <t>IN-HOUSE</t>
  </si>
  <si>
    <t>APPROVED BY</t>
  </si>
  <si>
    <t>Approved By</t>
  </si>
  <si>
    <t>N/A</t>
  </si>
  <si>
    <t>EVP</t>
  </si>
  <si>
    <t>PRESIDENT</t>
  </si>
  <si>
    <t>RUSH</t>
  </si>
  <si>
    <t>Rush</t>
  </si>
  <si>
    <t>X</t>
  </si>
  <si>
    <t>FRAME COLOR</t>
  </si>
  <si>
    <t>COLOR TEMP (K)</t>
  </si>
  <si>
    <t>POWER CORD TYPE</t>
  </si>
  <si>
    <t>POWER CORD LENGTH (IN)</t>
  </si>
  <si>
    <t>DIFFUSER</t>
  </si>
  <si>
    <t>POWER CORD EXIT</t>
  </si>
  <si>
    <t>Panel Driver</t>
  </si>
  <si>
    <t>None</t>
  </si>
  <si>
    <t>Factory Driver</t>
  </si>
  <si>
    <t>Diffuser</t>
  </si>
  <si>
    <t>ADDITIONAL CUSTOMIZATION</t>
  </si>
  <si>
    <t>SUBMITTED BY</t>
  </si>
  <si>
    <t>RFQ NO.</t>
  </si>
  <si>
    <t>Q12345</t>
  </si>
  <si>
    <t>PROJECT QTYS</t>
  </si>
  <si>
    <t>SUBMIT DATE</t>
  </si>
  <si>
    <r>
      <t xml:space="preserve">S:1 </t>
    </r>
    <r>
      <rPr>
        <b/>
        <sz val="10"/>
        <color theme="0"/>
        <rFont val="Frutiger 45 Light"/>
      </rPr>
      <t>MECHANICAL</t>
    </r>
  </si>
  <si>
    <r>
      <t xml:space="preserve">S:1 </t>
    </r>
    <r>
      <rPr>
        <b/>
        <sz val="10"/>
        <color theme="0"/>
        <rFont val="Frutiger 45 Light"/>
      </rPr>
      <t>ELECTRICAL</t>
    </r>
  </si>
  <si>
    <t>Power Cord Descriptor</t>
  </si>
  <si>
    <t xml:space="preserve">[Molex KK 2.54mm male plug with 22AWG white wire] </t>
  </si>
  <si>
    <t>[DC Barrel male plug (5.5mm x 2.1mm)]</t>
  </si>
  <si>
    <t>[DC Barrel female socket (5.5mm x 2.1mm)]</t>
  </si>
  <si>
    <t>PANEL DRIVER INCLUDED</t>
  </si>
  <si>
    <t>Frame Image</t>
  </si>
  <si>
    <t>Frame Pointer</t>
  </si>
  <si>
    <t>FI_Frameless</t>
  </si>
  <si>
    <t>FI_Snap1</t>
  </si>
  <si>
    <t>FI_Snap2</t>
  </si>
  <si>
    <t>FI_Snap3</t>
  </si>
  <si>
    <t>FI_Fabric</t>
  </si>
  <si>
    <t>Panel Image</t>
  </si>
  <si>
    <t>PI_Frameless</t>
  </si>
  <si>
    <t>PI_Fabric</t>
  </si>
  <si>
    <t>Back: Top Left Corner [B1]</t>
  </si>
  <si>
    <t>Back: Top Right Corner [B2]</t>
  </si>
  <si>
    <t>Back: Bottom Left Corner [B3]</t>
  </si>
  <si>
    <t>Back: Bottom Right Corner [B4]</t>
  </si>
  <si>
    <t>Front: Bottom Side, Right Corner [A8]</t>
  </si>
  <si>
    <t>Front: Bottom Side, Left Corner [A7]</t>
  </si>
  <si>
    <t>Front: Right Side, Bottom Corner [A6]</t>
  </si>
  <si>
    <t>Front: Left Side, Bottom Corner [A5]</t>
  </si>
  <si>
    <t>Front: Right Side, Top Corner [A4]</t>
  </si>
  <si>
    <t>Front: Top Side, Right Corner [A3]</t>
  </si>
  <si>
    <t>Front: Top Side, Right Corner [A2]</t>
  </si>
  <si>
    <t>Front: Top Side, Left Corner [A1]</t>
  </si>
  <si>
    <t>INCHES</t>
  </si>
  <si>
    <t>Max 98"</t>
  </si>
  <si>
    <t>Max 118"</t>
  </si>
  <si>
    <t>CF 012</t>
  </si>
  <si>
    <t>CF 005</t>
  </si>
  <si>
    <t>CF 019</t>
  </si>
  <si>
    <t>Snap Frame</t>
  </si>
  <si>
    <t>Double Sided Snap Frame</t>
  </si>
  <si>
    <t>PI_Snap2</t>
  </si>
  <si>
    <t>PI_Snap3</t>
  </si>
  <si>
    <t>Radio Button Value</t>
  </si>
  <si>
    <t>Additional Information for Description</t>
  </si>
  <si>
    <r>
      <t xml:space="preserve">#CHAR = n/a
</t>
    </r>
    <r>
      <rPr>
        <b/>
        <sz val="11"/>
        <color theme="1"/>
        <rFont val="Arial"/>
        <family val="2"/>
      </rPr>
      <t>Factory Driver</t>
    </r>
    <r>
      <rPr>
        <sz val="11"/>
        <color theme="1"/>
        <rFont val="Arial"/>
        <family val="2"/>
      </rPr>
      <t xml:space="preserve"> = Panel driver included.
</t>
    </r>
    <r>
      <rPr>
        <b/>
        <sz val="11"/>
        <color theme="1"/>
        <rFont val="Arial"/>
        <family val="2"/>
      </rPr>
      <t>None</t>
    </r>
    <r>
      <rPr>
        <sz val="11"/>
        <color theme="1"/>
        <rFont val="Arial"/>
        <family val="2"/>
      </rPr>
      <t xml:space="preserve"> = To be used with Hera 24Vdc driver.</t>
    </r>
  </si>
  <si>
    <r>
      <t xml:space="preserve">#CHAR = n/a;
</t>
    </r>
    <r>
      <rPr>
        <b/>
        <sz val="11"/>
        <color theme="1"/>
        <rFont val="Arial"/>
        <family val="2"/>
      </rPr>
      <t>None</t>
    </r>
    <r>
      <rPr>
        <sz val="11"/>
        <color theme="1"/>
        <rFont val="Arial"/>
        <family val="2"/>
      </rPr>
      <t xml:space="preserve"> = without diffuser
</t>
    </r>
    <r>
      <rPr>
        <b/>
        <sz val="11"/>
        <color theme="1"/>
        <rFont val="Arial"/>
        <family val="2"/>
      </rPr>
      <t>Diffuser</t>
    </r>
    <r>
      <rPr>
        <sz val="11"/>
        <color theme="1"/>
        <rFont val="Arial"/>
        <family val="2"/>
      </rPr>
      <t xml:space="preserve"> = with diffuser</t>
    </r>
  </si>
  <si>
    <t>Rev 7, 2022-10-06</t>
  </si>
  <si>
    <t>from RFQ</t>
  </si>
  <si>
    <t>Panel / Light Box
Description =&gt;</t>
  </si>
  <si>
    <r>
      <rPr>
        <b/>
        <sz val="18"/>
        <color rgb="FFC00000"/>
        <rFont val="Arial"/>
        <family val="2"/>
      </rPr>
      <t xml:space="preserve">COPY/PASTE for FileMaker
</t>
    </r>
    <r>
      <rPr>
        <sz val="16"/>
        <color rgb="FFC00000"/>
        <rFont val="Arial"/>
        <family val="2"/>
      </rPr>
      <t>* Product Code
* Panel / Light Box Description</t>
    </r>
  </si>
  <si>
    <r>
      <t xml:space="preserve">Power Cord Connector
* If 12V -&gt; </t>
    </r>
    <r>
      <rPr>
        <b/>
        <sz val="14"/>
        <color theme="1"/>
        <rFont val="Arial"/>
        <family val="2"/>
      </rPr>
      <t>DC Socket</t>
    </r>
    <r>
      <rPr>
        <sz val="14"/>
        <color theme="1"/>
        <rFont val="Arial"/>
        <family val="2"/>
      </rPr>
      <t xml:space="preserve"> only
* If 24V -&gt; </t>
    </r>
    <r>
      <rPr>
        <b/>
        <sz val="14"/>
        <color theme="1"/>
        <rFont val="Arial"/>
        <family val="2"/>
      </rPr>
      <t>DC Socket</t>
    </r>
    <r>
      <rPr>
        <sz val="14"/>
        <color theme="1"/>
        <rFont val="Arial"/>
        <family val="2"/>
      </rPr>
      <t xml:space="preserve"> or </t>
    </r>
    <r>
      <rPr>
        <b/>
        <sz val="14"/>
        <color theme="1"/>
        <rFont val="Arial"/>
        <family val="2"/>
      </rPr>
      <t>DC Plug</t>
    </r>
    <r>
      <rPr>
        <sz val="14"/>
        <color theme="1"/>
        <rFont val="Arial"/>
        <family val="2"/>
      </rPr>
      <t xml:space="preserve"> or </t>
    </r>
    <r>
      <rPr>
        <b/>
        <sz val="14"/>
        <color theme="1"/>
        <rFont val="Arial"/>
        <family val="2"/>
      </rPr>
      <t>Molex Plug</t>
    </r>
  </si>
  <si>
    <t>[select location button]=&gt;</t>
  </si>
  <si>
    <t>Mates to Factory Driver</t>
  </si>
  <si>
    <t>Mates to Hera 96W Driver</t>
  </si>
  <si>
    <t>Mates to Hera Terminal Block</t>
  </si>
  <si>
    <r>
      <t xml:space="preserve">#CHAR = n/a;
</t>
    </r>
    <r>
      <rPr>
        <b/>
        <sz val="11"/>
        <color theme="1"/>
        <rFont val="Arial"/>
        <family val="2"/>
      </rPr>
      <t xml:space="preserve">DC Socket </t>
    </r>
    <r>
      <rPr>
        <sz val="11"/>
        <color theme="1"/>
        <rFont val="Arial"/>
        <family val="2"/>
      </rPr>
      <t xml:space="preserve">= DC Barrel female socket (5.5mm x 2.1mm) [for Factory panel driver]
</t>
    </r>
    <r>
      <rPr>
        <b/>
        <sz val="11"/>
        <color theme="1"/>
        <rFont val="Arial"/>
        <family val="2"/>
      </rPr>
      <t>DC Plug</t>
    </r>
    <r>
      <rPr>
        <sz val="11"/>
        <color theme="1"/>
        <rFont val="Arial"/>
        <family val="2"/>
      </rPr>
      <t xml:space="preserve"> = DC Barrel male plug (5.5mm x 2.1mm) [for Hera 96W driver]
</t>
    </r>
    <r>
      <rPr>
        <b/>
        <sz val="11"/>
        <color theme="1"/>
        <rFont val="Arial"/>
        <family val="2"/>
      </rPr>
      <t>Molex Plug</t>
    </r>
    <r>
      <rPr>
        <sz val="11"/>
        <color theme="1"/>
        <rFont val="Arial"/>
        <family val="2"/>
      </rPr>
      <t xml:space="preserve"> = Molex KK 2.54mm male plug with 22AWG white wire [Hera standard power cord] </t>
    </r>
  </si>
  <si>
    <t>W225 x H150 pixels</t>
  </si>
  <si>
    <t>W370 x H225 pixels</t>
  </si>
  <si>
    <t>FirstName LastName</t>
  </si>
  <si>
    <r>
      <t xml:space="preserve">#CHAR = 2;
</t>
    </r>
    <r>
      <rPr>
        <b/>
        <sz val="11"/>
        <color theme="1"/>
        <rFont val="Arial"/>
        <family val="2"/>
      </rPr>
      <t>NF</t>
    </r>
    <r>
      <rPr>
        <sz val="11"/>
        <color theme="1"/>
        <rFont val="Arial"/>
        <family val="2"/>
      </rPr>
      <t xml:space="preserve"> = </t>
    </r>
    <r>
      <rPr>
        <b/>
        <sz val="11"/>
        <color theme="1"/>
        <rFont val="Arial"/>
        <family val="2"/>
      </rPr>
      <t>N</t>
    </r>
    <r>
      <rPr>
        <sz val="11"/>
        <color theme="1"/>
        <rFont val="Arial"/>
        <family val="2"/>
      </rPr>
      <t xml:space="preserve">o </t>
    </r>
    <r>
      <rPr>
        <b/>
        <sz val="11"/>
        <color theme="1"/>
        <rFont val="Arial"/>
        <family val="2"/>
      </rPr>
      <t>F</t>
    </r>
    <r>
      <rPr>
        <sz val="11"/>
        <color theme="1"/>
        <rFont val="Arial"/>
        <family val="2"/>
      </rPr>
      <t xml:space="preserve">rame
</t>
    </r>
    <r>
      <rPr>
        <b/>
        <sz val="11"/>
        <color theme="1"/>
        <rFont val="Arial"/>
        <family val="2"/>
      </rPr>
      <t>N2</t>
    </r>
    <r>
      <rPr>
        <sz val="11"/>
        <color theme="1"/>
        <rFont val="Arial"/>
        <family val="2"/>
      </rPr>
      <t xml:space="preserve"> = </t>
    </r>
    <r>
      <rPr>
        <b/>
        <sz val="11"/>
        <color theme="1"/>
        <rFont val="Arial"/>
        <family val="2"/>
      </rPr>
      <t>N</t>
    </r>
    <r>
      <rPr>
        <sz val="11"/>
        <color theme="1"/>
        <rFont val="Arial"/>
        <family val="2"/>
      </rPr>
      <t xml:space="preserve">o Frame, </t>
    </r>
    <r>
      <rPr>
        <b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-Sided</t>
    </r>
  </si>
  <si>
    <t>Frameless</t>
  </si>
  <si>
    <t>xx</t>
  </si>
  <si>
    <r>
      <t>Standard Frame (CF 005)
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>]</t>
    </r>
    <r>
      <rPr>
        <b/>
        <sz val="11"/>
        <color theme="1"/>
        <rFont val="Arial"/>
        <family val="2"/>
      </rPr>
      <t>F</t>
    </r>
    <r>
      <rPr>
        <sz val="11"/>
        <color theme="1"/>
        <rFont val="Arial"/>
        <family val="2"/>
      </rPr>
      <t xml:space="preserve"> = 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ilver/Black/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 xml:space="preserve">hite] </t>
    </r>
    <r>
      <rPr>
        <b/>
        <sz val="11"/>
        <color theme="1"/>
        <rFont val="Arial"/>
        <family val="2"/>
      </rPr>
      <t>F</t>
    </r>
    <r>
      <rPr>
        <sz val="11"/>
        <color theme="1"/>
        <rFont val="Arial"/>
        <family val="2"/>
      </rPr>
      <t>rame</t>
    </r>
  </si>
  <si>
    <r>
      <t>X-Large Frame (CF 012)
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>]</t>
    </r>
    <r>
      <rPr>
        <b/>
        <sz val="11"/>
        <color theme="1"/>
        <rFont val="Arial"/>
        <family val="2"/>
      </rPr>
      <t xml:space="preserve">X = </t>
    </r>
    <r>
      <rPr>
        <sz val="11"/>
        <color theme="1"/>
        <rFont val="Arial"/>
        <family val="2"/>
      </rPr>
      <t>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ilver/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lack/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>hite]</t>
    </r>
    <r>
      <rPr>
        <b/>
        <sz val="11"/>
        <color theme="1"/>
        <rFont val="Arial"/>
        <family val="2"/>
      </rPr>
      <t xml:space="preserve"> X</t>
    </r>
    <r>
      <rPr>
        <sz val="11"/>
        <color theme="1"/>
        <rFont val="Arial"/>
        <family val="2"/>
      </rPr>
      <t>-Large Frame</t>
    </r>
  </si>
  <si>
    <r>
      <t>2-Sided Frame (CF 019)
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>]</t>
    </r>
    <r>
      <rPr>
        <b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= [</t>
    </r>
    <r>
      <rPr>
        <b/>
        <sz val="11"/>
        <color theme="1"/>
        <rFont val="Arial"/>
        <family val="2"/>
      </rPr>
      <t>S</t>
    </r>
    <r>
      <rPr>
        <sz val="11"/>
        <color theme="1"/>
        <rFont val="Arial"/>
        <family val="2"/>
      </rPr>
      <t>ilver/</t>
    </r>
    <r>
      <rPr>
        <b/>
        <sz val="11"/>
        <color theme="1"/>
        <rFont val="Arial"/>
        <family val="2"/>
      </rPr>
      <t>B</t>
    </r>
    <r>
      <rPr>
        <sz val="11"/>
        <color theme="1"/>
        <rFont val="Arial"/>
        <family val="2"/>
      </rPr>
      <t>lack/</t>
    </r>
    <r>
      <rPr>
        <b/>
        <sz val="11"/>
        <color theme="1"/>
        <rFont val="Arial"/>
        <family val="2"/>
      </rPr>
      <t>W</t>
    </r>
    <r>
      <rPr>
        <sz val="11"/>
        <color theme="1"/>
        <rFont val="Arial"/>
        <family val="2"/>
      </rPr>
      <t xml:space="preserve">hite] </t>
    </r>
    <r>
      <rPr>
        <b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-Sided Frame</t>
    </r>
  </si>
  <si>
    <t>Rev 3, 2022-10-06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</si>
</sst>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mm/dd/yy;@"/>
  </numFmts>
  <fonts count="36"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u/>
      <sz val="10"/>
      <color theme="11"/>
      <name val="Calibri"/>
      <family val="2"/>
      <scheme val="minor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i/>
      <sz val="14"/>
      <color theme="1"/>
      <name val="Arial"/>
      <family val="2"/>
    </font>
    <font>
      <b/>
      <sz val="11"/>
      <color rgb="FFFF0000"/>
      <name val="Arial"/>
      <family val="2"/>
    </font>
    <font>
      <i/>
      <sz val="12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sz val="14"/>
      <color theme="0"/>
      <name val="Arial"/>
      <family val="2"/>
    </font>
    <font>
      <b/>
      <sz val="10"/>
      <color theme="1"/>
      <name val="Calibri"/>
      <family val="2"/>
      <scheme val="minor"/>
    </font>
    <font>
      <sz val="14"/>
      <color theme="1"/>
      <name val="Frutiger 45 Light"/>
    </font>
    <font>
      <sz val="14"/>
      <color theme="0"/>
      <name val="Frutiger 45 Light"/>
    </font>
    <font>
      <b/>
      <sz val="12"/>
      <color theme="0"/>
      <name val="Frutiger 45 Light"/>
    </font>
    <font>
      <b/>
      <sz val="10"/>
      <color theme="0"/>
      <name val="Frutiger 45 Light"/>
    </font>
    <font>
      <sz val="10"/>
      <color theme="0"/>
      <name val="Frutiger 45 Light"/>
    </font>
    <font>
      <i/>
      <sz val="11"/>
      <color theme="1"/>
      <name val="Frutiger 45 Light"/>
    </font>
    <font>
      <sz val="8"/>
      <name val="Calibri"/>
      <family val="2"/>
      <scheme val="minor"/>
    </font>
    <font>
      <b/>
      <sz val="24"/>
      <color theme="1"/>
      <name val="Frutiger 55 Roman"/>
    </font>
    <font>
      <b/>
      <i/>
      <sz val="11"/>
      <color theme="1"/>
      <name val="Frutiger 45 Light"/>
    </font>
    <font>
      <sz val="12"/>
      <color theme="0"/>
      <name val="Frutiger 45 Light"/>
    </font>
    <font>
      <b/>
      <sz val="24"/>
      <color theme="1"/>
      <name val="Calibri"/>
      <family val="2"/>
      <scheme val="minor"/>
    </font>
    <font>
      <sz val="14"/>
      <name val="Frutiger 45 Light"/>
    </font>
    <font>
      <sz val="11"/>
      <color theme="1"/>
      <name val="Frutiger 45 Light"/>
    </font>
    <font>
      <sz val="12"/>
      <name val="Arial"/>
      <family val="2"/>
    </font>
    <font>
      <b/>
      <sz val="14"/>
      <color rgb="FFC00000"/>
      <name val="Arial"/>
      <family val="2"/>
    </font>
    <font>
      <sz val="18"/>
      <color rgb="FFC00000"/>
      <name val="Arial"/>
      <family val="2"/>
    </font>
    <font>
      <b/>
      <sz val="18"/>
      <color rgb="FFC00000"/>
      <name val="Arial"/>
      <family val="2"/>
    </font>
    <font>
      <sz val="16"/>
      <color rgb="FFC00000"/>
      <name val="Arial"/>
      <family val="2"/>
    </font>
    <font>
      <i/>
      <sz val="14"/>
      <color rgb="FFEE1C24"/>
      <name val="Frutiger 45 Light"/>
    </font>
    <font>
      <sz val="14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DF8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EE1C24"/>
        <bgColor indexed="64"/>
      </patternFill>
    </fill>
    <fill>
      <patternFill patternType="solid">
        <fgColor rgb="FF61656A"/>
        <bgColor indexed="64"/>
      </patternFill>
    </fill>
    <fill>
      <patternFill patternType="solid">
        <fgColor rgb="FFCAD7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EFFD0"/>
        <bgColor indexed="64"/>
      </patternFill>
    </fill>
  </fills>
  <borders count="4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75">
    <xf numFmtId="0" fontId="0" fillId="0" borderId="0" xfId="0"/>
    <xf numFmtId="0" fontId="3" fillId="0" borderId="0" xfId="0" applyFont="1" applyAlignment="1">
      <alignment vertical="center"/>
    </xf>
    <xf numFmtId="0" fontId="3" fillId="0" borderId="6" xfId="0" applyFont="1" applyBorder="1" applyAlignment="1">
      <alignment horizontal="left" vertical="center" wrapText="1" indent="1"/>
    </xf>
    <xf numFmtId="0" fontId="3" fillId="0" borderId="6" xfId="0" applyFont="1" applyBorder="1" applyAlignment="1">
      <alignment horizontal="right" vertical="center" indent="2"/>
    </xf>
    <xf numFmtId="0" fontId="3" fillId="0" borderId="6" xfId="0" applyFont="1" applyBorder="1" applyAlignment="1">
      <alignment horizontal="right" vertical="center" wrapText="1" indent="2"/>
    </xf>
    <xf numFmtId="0" fontId="0" fillId="0" borderId="0" xfId="0" applyAlignment="1">
      <alignment vertical="top"/>
    </xf>
    <xf numFmtId="0" fontId="0" fillId="0" borderId="0" xfId="0" applyAlignment="1">
      <alignment vertical="top" wrapText="1"/>
    </xf>
    <xf numFmtId="0" fontId="3" fillId="3" borderId="6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 vertical="top" wrapText="1"/>
    </xf>
    <xf numFmtId="0" fontId="15" fillId="0" borderId="6" xfId="0" applyFont="1" applyBorder="1" applyAlignment="1">
      <alignment horizontal="center" vertical="top" wrapText="1"/>
    </xf>
    <xf numFmtId="0" fontId="0" fillId="4" borderId="6" xfId="0" applyFill="1" applyBorder="1" applyAlignment="1">
      <alignment horizontal="center" vertical="top" wrapText="1"/>
    </xf>
    <xf numFmtId="0" fontId="16" fillId="8" borderId="0" xfId="0" applyFont="1" applyFill="1" applyAlignment="1" applyProtection="1">
      <alignment horizontal="center" vertical="center"/>
      <protection locked="0"/>
    </xf>
    <xf numFmtId="0" fontId="15" fillId="0" borderId="6" xfId="0" applyFont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6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 wrapText="1"/>
    </xf>
    <xf numFmtId="0" fontId="0" fillId="5" borderId="6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0" borderId="6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1" fontId="0" fillId="5" borderId="9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6" fillId="8" borderId="0" xfId="0" applyFont="1" applyFill="1" applyAlignment="1" applyProtection="1">
      <alignment horizontal="left" vertical="center" indent="1"/>
      <protection locked="0"/>
    </xf>
    <xf numFmtId="0" fontId="0" fillId="4" borderId="17" xfId="0" applyFill="1" applyBorder="1" applyAlignment="1">
      <alignment horizontal="center" vertical="center" wrapText="1"/>
    </xf>
    <xf numFmtId="0" fontId="16" fillId="9" borderId="0" xfId="0" applyFont="1" applyFill="1" applyAlignment="1">
      <alignment horizontal="center" vertical="center"/>
    </xf>
    <xf numFmtId="0" fontId="16" fillId="8" borderId="19" xfId="0" applyFont="1" applyFill="1" applyBorder="1" applyAlignment="1" applyProtection="1">
      <alignment horizontal="center" vertical="center"/>
      <protection locked="0"/>
    </xf>
    <xf numFmtId="0" fontId="16" fillId="9" borderId="5" xfId="0" applyFont="1" applyFill="1" applyBorder="1" applyAlignment="1">
      <alignment vertical="center"/>
    </xf>
    <xf numFmtId="0" fontId="16" fillId="9" borderId="3" xfId="0" applyFont="1" applyFill="1" applyBorder="1" applyAlignment="1">
      <alignment vertical="center"/>
    </xf>
    <xf numFmtId="0" fontId="16" fillId="9" borderId="4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6" fillId="9" borderId="11" xfId="0" applyFont="1" applyFill="1" applyBorder="1" applyAlignment="1">
      <alignment vertical="center"/>
    </xf>
    <xf numFmtId="0" fontId="16" fillId="9" borderId="0" xfId="0" applyFont="1" applyFill="1" applyAlignment="1">
      <alignment vertical="center"/>
    </xf>
    <xf numFmtId="0" fontId="16" fillId="9" borderId="12" xfId="0" applyFont="1" applyFill="1" applyBorder="1" applyAlignment="1">
      <alignment vertical="center"/>
    </xf>
    <xf numFmtId="0" fontId="16" fillId="9" borderId="0" xfId="0" applyFont="1" applyFill="1" applyAlignment="1">
      <alignment horizontal="left" vertical="center" indent="1"/>
    </xf>
    <xf numFmtId="0" fontId="17" fillId="9" borderId="0" xfId="0" applyFont="1" applyFill="1" applyAlignment="1">
      <alignment horizontal="left" vertical="center"/>
    </xf>
    <xf numFmtId="0" fontId="16" fillId="9" borderId="0" xfId="0" applyFont="1" applyFill="1" applyAlignment="1">
      <alignment horizontal="left" vertical="center"/>
    </xf>
    <xf numFmtId="0" fontId="17" fillId="9" borderId="0" xfId="0" applyFont="1" applyFill="1" applyAlignment="1">
      <alignment vertical="center"/>
    </xf>
    <xf numFmtId="0" fontId="16" fillId="9" borderId="2" xfId="0" applyFont="1" applyFill="1" applyBorder="1" applyAlignment="1">
      <alignment vertical="center"/>
    </xf>
    <xf numFmtId="0" fontId="16" fillId="9" borderId="20" xfId="0" applyFont="1" applyFill="1" applyBorder="1" applyAlignment="1">
      <alignment vertical="center"/>
    </xf>
    <xf numFmtId="0" fontId="16" fillId="9" borderId="1" xfId="0" applyFont="1" applyFill="1" applyBorder="1" applyAlignment="1">
      <alignment vertical="center"/>
    </xf>
    <xf numFmtId="0" fontId="16" fillId="8" borderId="12" xfId="0" applyFont="1" applyFill="1" applyBorder="1" applyAlignment="1" applyProtection="1">
      <alignment horizontal="center" vertical="center"/>
      <protection locked="0"/>
    </xf>
    <xf numFmtId="0" fontId="18" fillId="7" borderId="0" xfId="0" applyFont="1" applyFill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49" fontId="24" fillId="9" borderId="0" xfId="0" applyNumberFormat="1" applyFont="1" applyFill="1" applyAlignment="1">
      <alignment vertical="center" wrapText="1"/>
    </xf>
    <xf numFmtId="49" fontId="24" fillId="7" borderId="0" xfId="0" applyNumberFormat="1" applyFont="1" applyFill="1" applyAlignment="1">
      <alignment vertical="center" wrapText="1"/>
    </xf>
    <xf numFmtId="0" fontId="24" fillId="7" borderId="0" xfId="0" applyFont="1" applyFill="1" applyAlignment="1">
      <alignment vertical="center" wrapText="1"/>
    </xf>
    <xf numFmtId="0" fontId="24" fillId="7" borderId="0" xfId="0" applyFont="1" applyFill="1" applyAlignment="1">
      <alignment textRotation="90" wrapText="1"/>
    </xf>
    <xf numFmtId="0" fontId="25" fillId="7" borderId="0" xfId="0" applyFont="1" applyFill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16" fillId="9" borderId="18" xfId="0" applyFont="1" applyFill="1" applyBorder="1" applyAlignment="1">
      <alignment vertical="center"/>
    </xf>
    <xf numFmtId="0" fontId="3" fillId="8" borderId="6" xfId="0" applyFont="1" applyFill="1" applyBorder="1" applyAlignment="1">
      <alignment horizontal="center" vertical="center"/>
    </xf>
    <xf numFmtId="49" fontId="3" fillId="3" borderId="6" xfId="0" quotePrefix="1" applyNumberFormat="1" applyFont="1" applyFill="1" applyBorder="1" applyAlignment="1" applyProtection="1">
      <alignment horizontal="center" vertical="center"/>
      <protection locked="0"/>
    </xf>
    <xf numFmtId="0" fontId="3" fillId="3" borderId="6" xfId="0" quotePrefix="1" applyFont="1" applyFill="1" applyBorder="1" applyAlignment="1" applyProtection="1">
      <alignment horizontal="center" vertical="center"/>
      <protection locked="0"/>
    </xf>
    <xf numFmtId="1" fontId="3" fillId="8" borderId="6" xfId="0" applyNumberFormat="1" applyFont="1" applyFill="1" applyBorder="1" applyAlignment="1">
      <alignment horizontal="center" vertical="center"/>
    </xf>
    <xf numFmtId="0" fontId="27" fillId="10" borderId="6" xfId="0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>
      <alignment vertical="center"/>
    </xf>
    <xf numFmtId="0" fontId="3" fillId="8" borderId="6" xfId="0" quotePrefix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right" vertical="center" wrapText="1" indent="2"/>
    </xf>
    <xf numFmtId="0" fontId="8" fillId="2" borderId="28" xfId="0" applyFont="1" applyFill="1" applyBorder="1" applyAlignment="1">
      <alignment horizontal="center" vertical="center"/>
    </xf>
    <xf numFmtId="1" fontId="0" fillId="8" borderId="6" xfId="0" applyNumberFormat="1" applyFill="1" applyBorder="1" applyAlignment="1">
      <alignment horizontal="center" vertical="top"/>
    </xf>
    <xf numFmtId="0" fontId="0" fillId="8" borderId="6" xfId="0" applyFill="1" applyBorder="1" applyAlignment="1">
      <alignment horizontal="center" vertical="top"/>
    </xf>
    <xf numFmtId="0" fontId="0" fillId="8" borderId="6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 wrapText="1"/>
    </xf>
    <xf numFmtId="0" fontId="0" fillId="3" borderId="6" xfId="0" applyFill="1" applyBorder="1" applyAlignment="1">
      <alignment horizontal="center" vertical="top"/>
    </xf>
    <xf numFmtId="0" fontId="0" fillId="3" borderId="0" xfId="0" quotePrefix="1" applyFill="1" applyAlignment="1">
      <alignment horizontal="center" vertical="top"/>
    </xf>
    <xf numFmtId="0" fontId="0" fillId="3" borderId="9" xfId="0" applyFill="1" applyBorder="1" applyAlignment="1">
      <alignment horizontal="center" vertical="top"/>
    </xf>
    <xf numFmtId="1" fontId="0" fillId="3" borderId="9" xfId="0" applyNumberFormat="1" applyFill="1" applyBorder="1" applyAlignment="1">
      <alignment horizontal="center" vertical="top"/>
    </xf>
    <xf numFmtId="0" fontId="16" fillId="8" borderId="9" xfId="0" applyFont="1" applyFill="1" applyBorder="1" applyAlignment="1">
      <alignment horizontal="left" vertical="center" indent="1"/>
    </xf>
    <xf numFmtId="0" fontId="7" fillId="2" borderId="23" xfId="0" applyFont="1" applyFill="1" applyBorder="1" applyAlignment="1">
      <alignment horizontal="left" vertical="center" indent="1"/>
    </xf>
    <xf numFmtId="0" fontId="3" fillId="9" borderId="0" xfId="0" applyFont="1" applyFill="1" applyAlignment="1">
      <alignment vertical="center"/>
    </xf>
    <xf numFmtId="0" fontId="14" fillId="9" borderId="0" xfId="0" applyFont="1" applyFill="1" applyAlignment="1">
      <alignment vertical="center"/>
    </xf>
    <xf numFmtId="0" fontId="3" fillId="9" borderId="0" xfId="0" applyFont="1" applyFill="1" applyAlignment="1">
      <alignment horizontal="center" vertical="center"/>
    </xf>
    <xf numFmtId="0" fontId="7" fillId="9" borderId="0" xfId="0" applyFont="1" applyFill="1" applyAlignment="1">
      <alignment horizontal="center" vertical="center"/>
    </xf>
    <xf numFmtId="14" fontId="10" fillId="9" borderId="0" xfId="0" applyNumberFormat="1" applyFont="1" applyFill="1" applyAlignment="1">
      <alignment horizontal="center" vertical="center"/>
    </xf>
    <xf numFmtId="0" fontId="12" fillId="9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0" fontId="3" fillId="2" borderId="6" xfId="0" applyFont="1" applyFill="1" applyBorder="1" applyAlignment="1">
      <alignment horizontal="left" vertical="center" wrapText="1" indent="1"/>
    </xf>
    <xf numFmtId="0" fontId="11" fillId="11" borderId="24" xfId="0" applyFont="1" applyFill="1" applyBorder="1" applyAlignment="1">
      <alignment horizontal="center" vertical="center"/>
    </xf>
    <xf numFmtId="0" fontId="8" fillId="11" borderId="25" xfId="0" applyFont="1" applyFill="1" applyBorder="1" applyAlignment="1">
      <alignment horizontal="center" vertical="center"/>
    </xf>
    <xf numFmtId="0" fontId="3" fillId="11" borderId="27" xfId="0" applyFont="1" applyFill="1" applyBorder="1" applyAlignment="1">
      <alignment vertical="center"/>
    </xf>
    <xf numFmtId="0" fontId="3" fillId="11" borderId="0" xfId="0" applyFont="1" applyFill="1" applyAlignment="1">
      <alignment vertical="center"/>
    </xf>
    <xf numFmtId="0" fontId="3" fillId="11" borderId="27" xfId="0" applyFont="1" applyFill="1" applyBorder="1" applyAlignment="1">
      <alignment horizontal="right" vertical="center" wrapText="1" indent="2"/>
    </xf>
    <xf numFmtId="0" fontId="30" fillId="11" borderId="25" xfId="0" applyFont="1" applyFill="1" applyBorder="1" applyAlignment="1">
      <alignment horizontal="left" vertical="center" indent="1"/>
    </xf>
    <xf numFmtId="0" fontId="3" fillId="11" borderId="25" xfId="0" applyFont="1" applyFill="1" applyBorder="1" applyAlignment="1">
      <alignment vertical="center"/>
    </xf>
    <xf numFmtId="0" fontId="10" fillId="11" borderId="26" xfId="0" applyFont="1" applyFill="1" applyBorder="1" applyAlignment="1">
      <alignment horizontal="right" vertical="center"/>
    </xf>
    <xf numFmtId="0" fontId="14" fillId="11" borderId="0" xfId="0" applyFont="1" applyFill="1" applyAlignment="1">
      <alignment vertical="center"/>
    </xf>
    <xf numFmtId="0" fontId="3" fillId="11" borderId="8" xfId="0" applyFont="1" applyFill="1" applyBorder="1" applyAlignment="1">
      <alignment vertical="center"/>
    </xf>
    <xf numFmtId="0" fontId="35" fillId="11" borderId="31" xfId="0" applyFont="1" applyFill="1" applyBorder="1" applyAlignment="1">
      <alignment vertical="center"/>
    </xf>
    <xf numFmtId="0" fontId="35" fillId="11" borderId="32" xfId="0" applyFont="1" applyFill="1" applyBorder="1" applyAlignment="1">
      <alignment vertical="center"/>
    </xf>
    <xf numFmtId="0" fontId="35" fillId="11" borderId="33" xfId="0" applyFont="1" applyFill="1" applyBorder="1" applyAlignment="1">
      <alignment vertical="center"/>
    </xf>
    <xf numFmtId="0" fontId="7" fillId="9" borderId="0" xfId="0" applyFont="1" applyFill="1" applyAlignment="1">
      <alignment horizontal="left" vertical="center"/>
    </xf>
    <xf numFmtId="0" fontId="8" fillId="0" borderId="6" xfId="0" applyFont="1" applyBorder="1" applyAlignment="1">
      <alignment horizontal="left" vertical="center" wrapText="1" indent="1"/>
    </xf>
    <xf numFmtId="0" fontId="3" fillId="3" borderId="17" xfId="0" applyFont="1" applyFill="1" applyBorder="1" applyAlignment="1" applyProtection="1">
      <alignment horizontal="center" vertical="center"/>
      <protection locked="0"/>
    </xf>
    <xf numFmtId="0" fontId="3" fillId="0" borderId="17" xfId="0" applyFont="1" applyBorder="1" applyAlignment="1">
      <alignment horizontal="right" vertical="center" indent="2"/>
    </xf>
    <xf numFmtId="0" fontId="8" fillId="0" borderId="17" xfId="0" applyFont="1" applyBorder="1" applyAlignment="1">
      <alignment horizontal="left" vertical="center" wrapText="1" indent="1"/>
    </xf>
    <xf numFmtId="0" fontId="3" fillId="0" borderId="7" xfId="0" applyFont="1" applyBorder="1" applyAlignment="1">
      <alignment horizontal="right" vertical="center" wrapText="1" indent="2"/>
    </xf>
    <xf numFmtId="0" fontId="3" fillId="8" borderId="7" xfId="0" applyFont="1" applyFill="1" applyBorder="1" applyAlignment="1">
      <alignment horizontal="center" vertical="center"/>
    </xf>
    <xf numFmtId="0" fontId="8" fillId="0" borderId="7" xfId="0" applyFont="1" applyBorder="1" applyAlignment="1">
      <alignment horizontal="left" vertical="center" wrapText="1" indent="1"/>
    </xf>
    <xf numFmtId="0" fontId="3" fillId="2" borderId="34" xfId="0" applyFont="1" applyFill="1" applyBorder="1" applyAlignment="1">
      <alignment horizontal="left" vertical="center" wrapText="1" indent="1"/>
    </xf>
    <xf numFmtId="0" fontId="3" fillId="3" borderId="34" xfId="0" applyFont="1" applyFill="1" applyBorder="1" applyAlignment="1" applyProtection="1">
      <alignment horizontal="center" vertical="center"/>
      <protection locked="0"/>
    </xf>
    <xf numFmtId="0" fontId="3" fillId="0" borderId="41" xfId="0" applyFont="1" applyBorder="1" applyAlignment="1">
      <alignment horizontal="right" vertical="center" indent="2"/>
    </xf>
    <xf numFmtId="49" fontId="24" fillId="9" borderId="0" xfId="0" applyNumberFormat="1" applyFont="1" applyFill="1" applyAlignment="1">
      <alignment horizontal="left" vertical="center" wrapText="1"/>
    </xf>
    <xf numFmtId="0" fontId="16" fillId="8" borderId="0" xfId="0" applyFont="1" applyFill="1" applyAlignment="1" applyProtection="1">
      <alignment horizontal="center" vertical="center"/>
      <protection locked="0"/>
    </xf>
    <xf numFmtId="49" fontId="21" fillId="9" borderId="0" xfId="0" applyNumberFormat="1" applyFont="1" applyFill="1" applyAlignment="1">
      <alignment horizontal="center" wrapText="1"/>
    </xf>
    <xf numFmtId="0" fontId="16" fillId="8" borderId="0" xfId="0" applyFont="1" applyFill="1" applyAlignment="1" applyProtection="1">
      <alignment horizontal="left" vertical="top"/>
      <protection locked="0"/>
    </xf>
    <xf numFmtId="0" fontId="16" fillId="8" borderId="0" xfId="0" applyFont="1" applyFill="1" applyAlignment="1" applyProtection="1">
      <alignment horizontal="left" vertical="center" indent="1"/>
      <protection locked="0"/>
    </xf>
    <xf numFmtId="0" fontId="16" fillId="8" borderId="22" xfId="0" applyFont="1" applyFill="1" applyBorder="1" applyAlignment="1" applyProtection="1">
      <alignment horizontal="left" vertical="center" indent="1"/>
      <protection locked="0"/>
    </xf>
    <xf numFmtId="0" fontId="16" fillId="8" borderId="14" xfId="0" applyFont="1" applyFill="1" applyBorder="1" applyAlignment="1" applyProtection="1">
      <alignment horizontal="left" vertical="center" indent="1"/>
      <protection locked="0"/>
    </xf>
    <xf numFmtId="0" fontId="34" fillId="9" borderId="18" xfId="0" applyFont="1" applyFill="1" applyBorder="1" applyAlignment="1">
      <alignment horizontal="center" vertical="center"/>
    </xf>
    <xf numFmtId="0" fontId="25" fillId="9" borderId="21" xfId="0" applyFont="1" applyFill="1" applyBorder="1" applyAlignment="1">
      <alignment horizontal="center" vertical="center"/>
    </xf>
    <xf numFmtId="0" fontId="25" fillId="9" borderId="0" xfId="0" applyFont="1" applyFill="1" applyAlignment="1">
      <alignment horizontal="center" vertical="center"/>
    </xf>
    <xf numFmtId="0" fontId="20" fillId="6" borderId="15" xfId="0" applyFont="1" applyFill="1" applyBorder="1" applyAlignment="1">
      <alignment horizontal="left" vertical="center" indent="1"/>
    </xf>
    <xf numFmtId="0" fontId="20" fillId="6" borderId="13" xfId="0" applyFont="1" applyFill="1" applyBorder="1" applyAlignment="1">
      <alignment horizontal="left" vertical="center" indent="1"/>
    </xf>
    <xf numFmtId="0" fontId="20" fillId="6" borderId="16" xfId="0" applyFont="1" applyFill="1" applyBorder="1" applyAlignment="1">
      <alignment horizontal="left" vertical="center" indent="1"/>
    </xf>
    <xf numFmtId="0" fontId="18" fillId="7" borderId="0" xfId="0" applyFont="1" applyFill="1" applyAlignment="1">
      <alignment horizontal="left" vertical="center" wrapText="1" indent="1"/>
    </xf>
    <xf numFmtId="0" fontId="16" fillId="8" borderId="15" xfId="0" applyFont="1" applyFill="1" applyBorder="1" applyAlignment="1" applyProtection="1">
      <alignment horizontal="left" vertical="center" indent="1"/>
      <protection locked="0"/>
    </xf>
    <xf numFmtId="0" fontId="16" fillId="8" borderId="16" xfId="0" applyFont="1" applyFill="1" applyBorder="1" applyAlignment="1" applyProtection="1">
      <alignment horizontal="left" vertical="center" indent="1"/>
      <protection locked="0"/>
    </xf>
    <xf numFmtId="1" fontId="16" fillId="8" borderId="15" xfId="0" applyNumberFormat="1" applyFont="1" applyFill="1" applyBorder="1" applyAlignment="1" applyProtection="1">
      <alignment horizontal="left" vertical="center" indent="1"/>
      <protection locked="0"/>
    </xf>
    <xf numFmtId="1" fontId="16" fillId="8" borderId="16" xfId="0" applyNumberFormat="1" applyFont="1" applyFill="1" applyBorder="1" applyAlignment="1" applyProtection="1">
      <alignment horizontal="left" vertical="center" indent="1"/>
      <protection locked="0"/>
    </xf>
    <xf numFmtId="0" fontId="21" fillId="9" borderId="14" xfId="0" applyFont="1" applyFill="1" applyBorder="1" applyAlignment="1">
      <alignment horizontal="right" vertical="center" wrapText="1" indent="1"/>
    </xf>
    <xf numFmtId="0" fontId="21" fillId="9" borderId="0" xfId="0" applyFont="1" applyFill="1" applyAlignment="1">
      <alignment horizontal="right" vertical="center" wrapText="1" indent="1"/>
    </xf>
    <xf numFmtId="0" fontId="16" fillId="8" borderId="11" xfId="0" applyFont="1" applyFill="1" applyBorder="1" applyAlignment="1" applyProtection="1">
      <alignment horizontal="center" vertical="center"/>
      <protection locked="0"/>
    </xf>
    <xf numFmtId="3" fontId="16" fillId="8" borderId="11" xfId="0" applyNumberFormat="1" applyFont="1" applyFill="1" applyBorder="1" applyAlignment="1" applyProtection="1">
      <alignment horizontal="center" vertical="center"/>
      <protection locked="0"/>
    </xf>
    <xf numFmtId="0" fontId="16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8" borderId="0" xfId="0" applyNumberFormat="1" applyFont="1" applyFill="1" applyAlignment="1" applyProtection="1">
      <alignment horizontal="left" vertical="center" indent="1"/>
      <protection locked="0"/>
    </xf>
    <xf numFmtId="0" fontId="16" fillId="8" borderId="21" xfId="0" applyFont="1" applyFill="1" applyBorder="1" applyAlignment="1" applyProtection="1">
      <alignment horizontal="left" vertical="center" indent="1"/>
      <protection locked="0"/>
    </xf>
    <xf numFmtId="14" fontId="10" fillId="9" borderId="0" xfId="0" applyNumberFormat="1" applyFont="1" applyFill="1" applyAlignment="1">
      <alignment horizontal="center" vertical="center"/>
    </xf>
    <xf numFmtId="0" fontId="23" fillId="9" borderId="0" xfId="0" applyFont="1" applyFill="1" applyAlignment="1">
      <alignment horizontal="left" vertical="center"/>
    </xf>
    <xf numFmtId="0" fontId="0" fillId="0" borderId="6" xfId="0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right" vertical="center" indent="2"/>
    </xf>
    <xf numFmtId="0" fontId="3" fillId="0" borderId="40" xfId="0" applyFont="1" applyBorder="1" applyAlignment="1">
      <alignment horizontal="right" vertical="center" indent="2"/>
    </xf>
    <xf numFmtId="0" fontId="3" fillId="8" borderId="17" xfId="0" applyFont="1" applyFill="1" applyBorder="1" applyAlignment="1">
      <alignment horizontal="center" vertical="center"/>
    </xf>
    <xf numFmtId="0" fontId="3" fillId="8" borderId="19" xfId="0" applyFont="1" applyFill="1" applyBorder="1" applyAlignment="1">
      <alignment horizontal="center" vertical="center"/>
    </xf>
    <xf numFmtId="0" fontId="3" fillId="8" borderId="39" xfId="0" applyFont="1" applyFill="1" applyBorder="1" applyAlignment="1">
      <alignment horizontal="center" vertical="center"/>
    </xf>
    <xf numFmtId="0" fontId="8" fillId="0" borderId="17" xfId="0" applyFont="1" applyBorder="1" applyAlignment="1">
      <alignment horizontal="left" vertical="center" wrapText="1" indent="1"/>
    </xf>
    <xf numFmtId="0" fontId="8" fillId="0" borderId="19" xfId="0" applyFont="1" applyBorder="1" applyAlignment="1">
      <alignment horizontal="left" vertical="center" wrapText="1" indent="1"/>
    </xf>
    <xf numFmtId="0" fontId="8" fillId="0" borderId="39" xfId="0" applyFont="1" applyBorder="1" applyAlignment="1">
      <alignment horizontal="left" vertical="center" wrapText="1" indent="1"/>
    </xf>
    <xf numFmtId="0" fontId="13" fillId="9" borderId="0" xfId="0" applyFont="1" applyFill="1" applyAlignment="1">
      <alignment horizontal="left" vertical="center" wrapText="1"/>
    </xf>
    <xf numFmtId="0" fontId="3" fillId="11" borderId="27" xfId="0" applyFont="1" applyFill="1" applyBorder="1" applyAlignment="1">
      <alignment horizontal="right" vertical="center" indent="1"/>
    </xf>
    <xf numFmtId="0" fontId="3" fillId="11" borderId="0" xfId="0" applyFont="1" applyFill="1" applyAlignment="1">
      <alignment horizontal="right" vertical="center" indent="1"/>
    </xf>
    <xf numFmtId="0" fontId="6" fillId="2" borderId="29" xfId="0" applyFont="1" applyFill="1" applyBorder="1" applyAlignment="1">
      <alignment horizontal="left" vertical="top" wrapText="1"/>
    </xf>
    <xf numFmtId="0" fontId="6" fillId="2" borderId="30" xfId="0" applyFont="1" applyFill="1" applyBorder="1" applyAlignment="1">
      <alignment horizontal="left" vertical="top" wrapText="1"/>
    </xf>
    <xf numFmtId="0" fontId="31" fillId="11" borderId="0" xfId="0" applyFont="1" applyFill="1" applyAlignment="1">
      <alignment horizontal="left" vertical="center" wrapText="1" indent="1"/>
    </xf>
    <xf numFmtId="0" fontId="31" fillId="11" borderId="8" xfId="0" applyFont="1" applyFill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0" fontId="4" fillId="0" borderId="37" xfId="0" applyFont="1" applyBorder="1" applyAlignment="1">
      <alignment horizontal="left" vertical="center" wrapText="1" indent="1"/>
    </xf>
    <xf numFmtId="0" fontId="4" fillId="0" borderId="38" xfId="0" applyFont="1" applyBorder="1" applyAlignment="1">
      <alignment horizontal="left" vertical="center" wrapText="1" indent="1"/>
    </xf>
    <xf numFmtId="0" fontId="4" fillId="0" borderId="34" xfId="0" applyFont="1" applyBorder="1" applyAlignment="1">
      <alignment horizontal="left" vertical="center" wrapText="1" indent="1"/>
    </xf>
    <xf numFmtId="0" fontId="4" fillId="0" borderId="35" xfId="0" applyFont="1" applyBorder="1" applyAlignment="1">
      <alignment horizontal="left" vertical="center" wrapText="1" indent="1"/>
    </xf>
    <xf numFmtId="0" fontId="7" fillId="9" borderId="0" xfId="0" applyFont="1" applyFill="1" applyAlignment="1">
      <alignment horizontal="center" vertical="center"/>
    </xf>
    <xf numFmtId="0" fontId="4" fillId="0" borderId="7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4" fillId="0" borderId="4" xfId="0" applyFont="1" applyBorder="1" applyAlignment="1">
      <alignment horizontal="left" vertical="center" wrapText="1" indent="1"/>
    </xf>
    <xf numFmtId="0" fontId="3" fillId="3" borderId="7" xfId="0" applyFont="1" applyFill="1" applyBorder="1" applyAlignment="1" applyProtection="1">
      <alignment horizontal="left" vertical="center"/>
      <protection locked="0"/>
    </xf>
    <xf numFmtId="0" fontId="3" fillId="0" borderId="6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 indent="1"/>
    </xf>
    <xf numFmtId="0" fontId="4" fillId="0" borderId="6" xfId="0" applyFont="1" applyBorder="1" applyAlignment="1">
      <alignment horizontal="left" vertical="center" indent="1"/>
    </xf>
    <xf numFmtId="0" fontId="3" fillId="3" borderId="6" xfId="0" applyFont="1" applyFill="1" applyBorder="1" applyAlignment="1" applyProtection="1">
      <alignment horizontal="left" vertical="center"/>
      <protection locked="0"/>
    </xf>
    <xf numFmtId="0" fontId="4" fillId="0" borderId="5" xfId="0" applyFont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indent="1"/>
    </xf>
    <xf numFmtId="164" fontId="3" fillId="3" borderId="6" xfId="0" applyNumberFormat="1" applyFont="1" applyFill="1" applyBorder="1" applyAlignment="1" applyProtection="1">
      <alignment horizontal="left" vertical="center"/>
      <protection locked="0"/>
    </xf>
    <xf numFmtId="0" fontId="29" fillId="0" borderId="6" xfId="0" applyFont="1" applyBorder="1" applyAlignment="1">
      <alignment horizontal="left" vertical="top" wrapText="1"/>
    </xf>
    <xf numFmtId="0" fontId="0" fillId="8" borderId="6" xfId="0" applyFill="1" applyBorder="1" applyAlignment="1">
      <alignment horizontal="center" vertical="top" wrapText="1"/>
    </xf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B8D3FF"/>
        </patternFill>
      </fill>
    </dxf>
    <dxf>
      <fill>
        <patternFill>
          <bgColor rgb="FFA8DAFF"/>
        </patternFill>
      </fill>
    </dxf>
    <dxf>
      <fill>
        <patternFill>
          <bgColor rgb="FFA8E2FF"/>
        </patternFill>
      </fill>
    </dxf>
    <dxf>
      <fill>
        <patternFill>
          <bgColor rgb="FFA9EEFF"/>
        </patternFill>
      </fill>
    </dxf>
    <dxf>
      <fill>
        <patternFill>
          <bgColor rgb="FFC2FEFF"/>
        </patternFill>
      </fill>
    </dxf>
    <dxf>
      <fill>
        <patternFill>
          <bgColor rgb="FFCDFEDF"/>
        </patternFill>
      </fill>
    </dxf>
    <dxf>
      <fill>
        <patternFill>
          <bgColor rgb="FFFFFCAE"/>
        </patternFill>
      </fill>
    </dxf>
    <dxf>
      <fill>
        <patternFill>
          <bgColor rgb="FFFFDE86"/>
        </patternFill>
      </fill>
    </dxf>
    <dxf>
      <fill>
        <patternFill>
          <bgColor rgb="FFFFC89C"/>
        </patternFill>
      </fill>
    </dxf>
    <dxf>
      <fill>
        <patternFill>
          <bgColor rgb="FFFFA29D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CAD7FF"/>
      <color rgb="FFCCFFCC"/>
      <color rgb="FFFEFFD0"/>
      <color rgb="FFFFFD78"/>
      <color rgb="FFEE1C24"/>
      <color rgb="FFFFDF86"/>
      <color rgb="FF61656A"/>
      <color rgb="FFB8D3FF"/>
      <color rgb="FFA8DAFF"/>
      <color rgb="FFA8E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Radio" firstButton="1" fmlaLink="$T$28" noThreeD="1"/>
</file>

<file path=xl/ctrlProps/ctrlProp10.xml><?xml version="1.0" encoding="utf-8"?>
<formControlPr xmlns="http://schemas.microsoft.com/office/spreadsheetml/2009/9/main" objectType="Radio" noThreeD="1"/>
</file>

<file path=xl/ctrlProps/ctrlProp11.xml><?xml version="1.0" encoding="utf-8"?>
<formControlPr xmlns="http://schemas.microsoft.com/office/spreadsheetml/2009/9/main" objectType="Radio" noThreeD="1"/>
</file>

<file path=xl/ctrlProps/ctrlProp12.xml><?xml version="1.0" encoding="utf-8"?>
<formControlPr xmlns="http://schemas.microsoft.com/office/spreadsheetml/2009/9/main" objectType="Radio" noThreeD="1"/>
</file>

<file path=xl/ctrlProps/ctrlProp2.xml><?xml version="1.0" encoding="utf-8"?>
<formControlPr xmlns="http://schemas.microsoft.com/office/spreadsheetml/2009/9/main" objectType="Radio" noThreeD="1"/>
</file>

<file path=xl/ctrlProps/ctrlProp3.xml><?xml version="1.0" encoding="utf-8"?>
<formControlPr xmlns="http://schemas.microsoft.com/office/spreadsheetml/2009/9/main" objectType="Radio" noThreeD="1"/>
</file>

<file path=xl/ctrlProps/ctrlProp4.xml><?xml version="1.0" encoding="utf-8"?>
<formControlPr xmlns="http://schemas.microsoft.com/office/spreadsheetml/2009/9/main" objectType="Radio" noThreeD="1"/>
</file>

<file path=xl/ctrlProps/ctrlProp5.xml><?xml version="1.0" encoding="utf-8"?>
<formControlPr xmlns="http://schemas.microsoft.com/office/spreadsheetml/2009/9/main" objectType="Radio" noThreeD="1"/>
</file>

<file path=xl/ctrlProps/ctrlProp6.xml><?xml version="1.0" encoding="utf-8"?>
<formControlPr xmlns="http://schemas.microsoft.com/office/spreadsheetml/2009/9/main" objectType="Radio" checked="Checked" noThreeD="1"/>
</file>

<file path=xl/ctrlProps/ctrlProp7.xml><?xml version="1.0" encoding="utf-8"?>
<formControlPr xmlns="http://schemas.microsoft.com/office/spreadsheetml/2009/9/main" objectType="Radio" noThreeD="1"/>
</file>

<file path=xl/ctrlProps/ctrlProp8.xml><?xml version="1.0" encoding="utf-8"?>
<formControlPr xmlns="http://schemas.microsoft.com/office/spreadsheetml/2009/9/main" objectType="Radio" noThreeD="1"/>
</file>

<file path=xl/ctrlProps/ctrlProp9.xml><?xml version="1.0" encoding="utf-8"?>
<formControlPr xmlns="http://schemas.microsoft.com/office/spreadsheetml/2009/9/main" objectType="Radio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sv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emf"/><Relationship Id="rId9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23</xdr:row>
      <xdr:rowOff>76206</xdr:rowOff>
    </xdr:from>
    <xdr:to>
      <xdr:col>17</xdr:col>
      <xdr:colOff>558800</xdr:colOff>
      <xdr:row>39</xdr:row>
      <xdr:rowOff>279400</xdr:rowOff>
    </xdr:to>
    <xdr:grpSp>
      <xdr:nvGrpSpPr>
        <xdr:cNvPr id="50" name="Group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6019800" y="8521706"/>
          <a:ext cx="5486400" cy="6108694"/>
          <a:chOff x="6019800" y="8521706"/>
          <a:chExt cx="5486400" cy="6108694"/>
        </a:xfrm>
      </xdr:grpSpPr>
      <xdr:grpSp>
        <xdr:nvGrpSpPr>
          <xdr:cNvPr id="40" name="Group 3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GrpSpPr>
            <a:grpSpLocks noChangeAspect="1"/>
          </xdr:cNvGrpSpPr>
        </xdr:nvGrpSpPr>
        <xdr:grpSpPr>
          <a:xfrm>
            <a:off x="6477000" y="11963400"/>
            <a:ext cx="4572000" cy="2667000"/>
            <a:chOff x="6460671" y="1828800"/>
            <a:chExt cx="5486400" cy="3200400"/>
          </a:xfrm>
        </xdr:grpSpPr>
        <xdr:sp macro="" textlink="">
          <xdr:nvSpPr>
            <xdr:cNvPr id="41" name="Rectangle 40">
              <a:extLst>
                <a:ext uri="{FF2B5EF4-FFF2-40B4-BE49-F238E27FC236}">
                  <a16:creationId xmlns:a16="http://schemas.microsoft.com/office/drawing/2014/main" id="{00000000-0008-0000-0000-000029000000}"/>
                </a:ext>
              </a:extLst>
            </xdr:cNvPr>
            <xdr:cNvSpPr/>
          </xdr:nvSpPr>
          <xdr:spPr>
            <a:xfrm>
              <a:off x="6460671" y="1828800"/>
              <a:ext cx="5486400" cy="3200400"/>
            </a:xfrm>
            <a:prstGeom prst="rect">
              <a:avLst/>
            </a:prstGeom>
            <a:solidFill>
              <a:schemeClr val="bg1"/>
            </a:solidFill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9600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</a:t>
              </a:r>
            </a:p>
            <a:p>
              <a:pPr algn="ctr">
                <a:spcBef>
                  <a:spcPts val="1200"/>
                </a:spcBef>
              </a:pPr>
              <a:r>
                <a:rPr lang="en-US" sz="2400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Back View</a:t>
              </a:r>
              <a:endParaRPr lang="en-US" sz="2400" b="1"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2" name="Oval 41">
              <a:extLst>
                <a:ext uri="{FF2B5EF4-FFF2-40B4-BE49-F238E27FC236}">
                  <a16:creationId xmlns:a16="http://schemas.microsoft.com/office/drawing/2014/main" id="{00000000-0008-0000-0000-00002A000000}"/>
                </a:ext>
              </a:extLst>
            </xdr:cNvPr>
            <xdr:cNvSpPr>
              <a:spLocks noChangeAspect="1"/>
            </xdr:cNvSpPr>
          </xdr:nvSpPr>
          <xdr:spPr>
            <a:xfrm>
              <a:off x="6498770" y="4758149"/>
              <a:ext cx="228600" cy="228600"/>
            </a:xfrm>
            <a:prstGeom prst="ellipse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00000000-0008-0000-0000-00002B000000}"/>
                </a:ext>
              </a:extLst>
            </xdr:cNvPr>
            <xdr:cNvSpPr>
              <a:spLocks noChangeAspect="1"/>
            </xdr:cNvSpPr>
          </xdr:nvSpPr>
          <xdr:spPr>
            <a:xfrm>
              <a:off x="6498770" y="1881050"/>
              <a:ext cx="228600" cy="228600"/>
            </a:xfrm>
            <a:prstGeom prst="ellipse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00000000-0008-0000-0000-00002C000000}"/>
                </a:ext>
              </a:extLst>
            </xdr:cNvPr>
            <xdr:cNvSpPr>
              <a:spLocks noChangeAspect="1"/>
            </xdr:cNvSpPr>
          </xdr:nvSpPr>
          <xdr:spPr>
            <a:xfrm>
              <a:off x="11669485" y="4758149"/>
              <a:ext cx="228600" cy="228600"/>
            </a:xfrm>
            <a:prstGeom prst="ellipse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00000000-0008-0000-0000-00002D000000}"/>
                </a:ext>
              </a:extLst>
            </xdr:cNvPr>
            <xdr:cNvSpPr>
              <a:spLocks noChangeAspect="1"/>
            </xdr:cNvSpPr>
          </xdr:nvSpPr>
          <xdr:spPr>
            <a:xfrm>
              <a:off x="11669486" y="1885401"/>
              <a:ext cx="228600" cy="228600"/>
            </a:xfrm>
            <a:prstGeom prst="ellipse">
              <a:avLst/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46" name="TextBox 7">
              <a:extLst>
                <a:ext uri="{FF2B5EF4-FFF2-40B4-BE49-F238E27FC236}">
                  <a16:creationId xmlns:a16="http://schemas.microsoft.com/office/drawing/2014/main" id="{00000000-0008-0000-0000-00002E000000}"/>
                </a:ext>
              </a:extLst>
            </xdr:cNvPr>
            <xdr:cNvSpPr txBox="1"/>
          </xdr:nvSpPr>
          <xdr:spPr>
            <a:xfrm>
              <a:off x="6727370" y="2109650"/>
              <a:ext cx="294953" cy="257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B1</a:t>
              </a:r>
            </a:p>
          </xdr:txBody>
        </xdr:sp>
        <xdr:sp macro="" textlink="">
          <xdr:nvSpPr>
            <xdr:cNvPr id="47" name="TextBox 8">
              <a:extLst>
                <a:ext uri="{FF2B5EF4-FFF2-40B4-BE49-F238E27FC236}">
                  <a16:creationId xmlns:a16="http://schemas.microsoft.com/office/drawing/2014/main" id="{00000000-0008-0000-0000-00002F000000}"/>
                </a:ext>
              </a:extLst>
            </xdr:cNvPr>
            <xdr:cNvSpPr txBox="1"/>
          </xdr:nvSpPr>
          <xdr:spPr>
            <a:xfrm>
              <a:off x="11374532" y="2109650"/>
              <a:ext cx="294953" cy="257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B2</a:t>
              </a:r>
            </a:p>
          </xdr:txBody>
        </xdr:sp>
        <xdr:sp macro="" textlink="">
          <xdr:nvSpPr>
            <xdr:cNvPr id="48" name="TextBox 9">
              <a:extLst>
                <a:ext uri="{FF2B5EF4-FFF2-40B4-BE49-F238E27FC236}">
                  <a16:creationId xmlns:a16="http://schemas.microsoft.com/office/drawing/2014/main" id="{00000000-0008-0000-0000-000030000000}"/>
                </a:ext>
              </a:extLst>
            </xdr:cNvPr>
            <xdr:cNvSpPr txBox="1"/>
          </xdr:nvSpPr>
          <xdr:spPr>
            <a:xfrm>
              <a:off x="6727370" y="4481150"/>
              <a:ext cx="294953" cy="257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B3</a:t>
              </a:r>
            </a:p>
          </xdr:txBody>
        </xdr:sp>
        <xdr:sp macro="" textlink="">
          <xdr:nvSpPr>
            <xdr:cNvPr id="49" name="TextBox 10">
              <a:extLst>
                <a:ext uri="{FF2B5EF4-FFF2-40B4-BE49-F238E27FC236}">
                  <a16:creationId xmlns:a16="http://schemas.microsoft.com/office/drawing/2014/main" id="{00000000-0008-0000-0000-000031000000}"/>
                </a:ext>
              </a:extLst>
            </xdr:cNvPr>
            <xdr:cNvSpPr txBox="1"/>
          </xdr:nvSpPr>
          <xdr:spPr>
            <a:xfrm>
              <a:off x="11374531" y="4481150"/>
              <a:ext cx="294953" cy="257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B4</a:t>
              </a:r>
            </a:p>
          </xdr:txBody>
        </xdr:sp>
      </xdr:grpSp>
      <xdr:grpSp>
        <xdr:nvGrpSpPr>
          <xdr:cNvPr id="22" name="Group 2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GrpSpPr>
            <a:grpSpLocks noChangeAspect="1"/>
          </xdr:cNvGrpSpPr>
        </xdr:nvGrpSpPr>
        <xdr:grpSpPr>
          <a:xfrm>
            <a:off x="6019800" y="8521706"/>
            <a:ext cx="5486400" cy="3421067"/>
            <a:chOff x="5568419" y="1372233"/>
            <a:chExt cx="6547864" cy="4082948"/>
          </a:xfrm>
        </xdr:grpSpPr>
        <xdr:sp macro="" textlink="">
          <xdr:nvSpPr>
            <xdr:cNvPr id="23" name="Rectangl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SpPr>
              <a:spLocks noChangeAspect="1"/>
            </xdr:cNvSpPr>
          </xdr:nvSpPr>
          <xdr:spPr>
            <a:xfrm>
              <a:off x="6096000" y="1828800"/>
              <a:ext cx="5486400" cy="3200400"/>
            </a:xfrm>
            <a:prstGeom prst="rect">
              <a:avLst/>
            </a:prstGeom>
            <a:solidFill>
              <a:schemeClr val="bg1"/>
            </a:solidFill>
            <a:ln w="381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9600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A</a:t>
              </a:r>
            </a:p>
            <a:p>
              <a:pPr algn="ctr">
                <a:spcBef>
                  <a:spcPts val="1200"/>
                </a:spcBef>
              </a:pPr>
              <a:r>
                <a:rPr lang="en-US" sz="2400" b="1">
                  <a:solidFill>
                    <a:schemeClr val="tx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Front View</a:t>
              </a:r>
              <a:endParaRPr lang="en-US" sz="2400" b="1"/>
            </a:p>
          </xdr:txBody>
        </xdr:sp>
        <xdr:sp macro="" textlink="">
          <xdr:nvSpPr>
            <xdr:cNvPr id="24" name="TextBox 5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SpPr txBox="1"/>
          </xdr:nvSpPr>
          <xdr:spPr>
            <a:xfrm>
              <a:off x="6314283" y="1372233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A1</a:t>
              </a:r>
            </a:p>
          </xdr:txBody>
        </xdr:sp>
        <xdr:sp macro="" textlink="">
          <xdr:nvSpPr>
            <xdr:cNvPr id="25" name="TextBox 6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 txBox="1"/>
          </xdr:nvSpPr>
          <xdr:spPr>
            <a:xfrm>
              <a:off x="11069163" y="1372233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A2</a:t>
              </a:r>
            </a:p>
          </xdr:txBody>
        </xdr:sp>
        <xdr:sp macro="" textlink="">
          <xdr:nvSpPr>
            <xdr:cNvPr id="26" name="TextBox 7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SpPr txBox="1"/>
          </xdr:nvSpPr>
          <xdr:spPr>
            <a:xfrm>
              <a:off x="5568419" y="2056059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A3</a:t>
              </a:r>
            </a:p>
          </xdr:txBody>
        </xdr:sp>
        <xdr:sp macro="" textlink="">
          <xdr:nvSpPr>
            <xdr:cNvPr id="27" name="TextBox 8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SpPr txBox="1"/>
          </xdr:nvSpPr>
          <xdr:spPr>
            <a:xfrm>
              <a:off x="11821330" y="2056058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A4</a:t>
              </a:r>
            </a:p>
          </xdr:txBody>
        </xdr:sp>
        <xdr:sp macro="" textlink="">
          <xdr:nvSpPr>
            <xdr:cNvPr id="28" name="TextBox 9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SpPr txBox="1"/>
          </xdr:nvSpPr>
          <xdr:spPr>
            <a:xfrm>
              <a:off x="5582765" y="4521598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A5</a:t>
              </a:r>
            </a:p>
          </xdr:txBody>
        </xdr:sp>
        <xdr:sp macro="" textlink="">
          <xdr:nvSpPr>
            <xdr:cNvPr id="29" name="TextBox 10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SpPr txBox="1"/>
          </xdr:nvSpPr>
          <xdr:spPr>
            <a:xfrm>
              <a:off x="11821330" y="4521598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A6</a:t>
              </a:r>
            </a:p>
          </xdr:txBody>
        </xdr:sp>
        <xdr:sp macro="" textlink="">
          <xdr:nvSpPr>
            <xdr:cNvPr id="30" name="TextBox 11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 txBox="1"/>
          </xdr:nvSpPr>
          <xdr:spPr>
            <a:xfrm>
              <a:off x="6314282" y="5208768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A7</a:t>
              </a:r>
            </a:p>
          </xdr:txBody>
        </xdr:sp>
        <xdr:sp macro="" textlink="">
          <xdr:nvSpPr>
            <xdr:cNvPr id="31" name="TextBox 12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SpPr txBox="1"/>
          </xdr:nvSpPr>
          <xdr:spPr>
            <a:xfrm>
              <a:off x="11069163" y="5208768"/>
              <a:ext cx="294953" cy="246413"/>
            </a:xfrm>
            <a:prstGeom prst="rect">
              <a:avLst/>
            </a:prstGeom>
            <a:noFill/>
          </xdr:spPr>
          <xdr:txBody>
            <a:bodyPr wrap="square" lIns="0" tIns="0" rIns="0" bIns="0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r>
                <a:rPr lang="en-US" sz="1400" b="1">
                  <a:latin typeface="Arial" panose="020B0604020202020204" pitchFamily="34" charset="0"/>
                  <a:cs typeface="Arial" panose="020B0604020202020204" pitchFamily="34" charset="0"/>
                </a:rPr>
                <a:t>A8</a:t>
              </a:r>
            </a:p>
          </xdr:txBody>
        </xdr:sp>
        <xdr:sp macro="" textlink="">
          <xdr:nvSpPr>
            <xdr:cNvPr id="32" name="Snip Same Side Corner Rectangl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SpPr/>
          </xdr:nvSpPr>
          <xdr:spPr>
            <a:xfrm>
              <a:off x="6278880" y="164592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3" name="Snip Same Side Corner Rectangl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SpPr/>
          </xdr:nvSpPr>
          <xdr:spPr>
            <a:xfrm flipH="1">
              <a:off x="11033760" y="164592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" name="Snip Same Side Corner Rectangl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SpPr/>
          </xdr:nvSpPr>
          <xdr:spPr>
            <a:xfrm flipV="1">
              <a:off x="6278880" y="502920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5" name="Snip Same Side Corner Rectangl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 flipH="1" flipV="1">
              <a:off x="11033760" y="502920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6" name="Snip Same Side Corner Rectangl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 rot="16200000">
              <a:off x="5821681" y="457200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7" name="Snip Same Side Corner Rectangl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SpPr/>
          </xdr:nvSpPr>
          <xdr:spPr>
            <a:xfrm rot="16200000" flipH="1">
              <a:off x="5821680" y="2103119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8" name="Snip Same Side Corner Rectangle 37">
              <a:extLst>
                <a:ext uri="{FF2B5EF4-FFF2-40B4-BE49-F238E27FC236}">
                  <a16:creationId xmlns:a16="http://schemas.microsoft.com/office/drawing/2014/main" id="{00000000-0008-0000-0000-000026000000}"/>
                </a:ext>
              </a:extLst>
            </xdr:cNvPr>
            <xdr:cNvSpPr/>
          </xdr:nvSpPr>
          <xdr:spPr>
            <a:xfrm rot="5400000">
              <a:off x="11490960" y="2103119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9" name="Snip Same Side Corner Rectangle 38">
              <a:extLst>
                <a:ext uri="{FF2B5EF4-FFF2-40B4-BE49-F238E27FC236}">
                  <a16:creationId xmlns:a16="http://schemas.microsoft.com/office/drawing/2014/main" id="{00000000-0008-0000-0000-000027000000}"/>
                </a:ext>
              </a:extLst>
            </xdr:cNvPr>
            <xdr:cNvSpPr/>
          </xdr:nvSpPr>
          <xdr:spPr>
            <a:xfrm rot="16200000" flipV="1">
              <a:off x="11490960" y="4572000"/>
              <a:ext cx="365760" cy="182880"/>
            </a:xfrm>
            <a:prstGeom prst="snip2SameRect">
              <a:avLst>
                <a:gd name="adj1" fmla="val 39568"/>
                <a:gd name="adj2" fmla="val 0"/>
              </a:avLst>
            </a:prstGeom>
            <a:noFill/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 sz="96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127000</xdr:colOff>
          <xdr:row>24</xdr:row>
          <xdr:rowOff>127000</xdr:rowOff>
        </xdr:from>
        <xdr:to>
          <xdr:col>10</xdr:col>
          <xdr:colOff>406400</xdr:colOff>
          <xdr:row>25</xdr:row>
          <xdr:rowOff>25400</xdr:rowOff>
        </xdr:to>
        <xdr:sp macro="" textlink="">
          <xdr:nvSpPr>
            <xdr:cNvPr id="3482" name="Option Button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0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304800</xdr:colOff>
          <xdr:row>24</xdr:row>
          <xdr:rowOff>114300</xdr:rowOff>
        </xdr:from>
        <xdr:to>
          <xdr:col>16</xdr:col>
          <xdr:colOff>571500</xdr:colOff>
          <xdr:row>25</xdr:row>
          <xdr:rowOff>12700</xdr:rowOff>
        </xdr:to>
        <xdr:sp macro="" textlink="">
          <xdr:nvSpPr>
            <xdr:cNvPr id="3487" name="Option Button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0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25</xdr:row>
          <xdr:rowOff>63500</xdr:rowOff>
        </xdr:from>
        <xdr:to>
          <xdr:col>10</xdr:col>
          <xdr:colOff>101600</xdr:colOff>
          <xdr:row>25</xdr:row>
          <xdr:rowOff>330200</xdr:rowOff>
        </xdr:to>
        <xdr:sp macro="" textlink="">
          <xdr:nvSpPr>
            <xdr:cNvPr id="3488" name="Option Button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0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596900</xdr:colOff>
          <xdr:row>25</xdr:row>
          <xdr:rowOff>50800</xdr:rowOff>
        </xdr:from>
        <xdr:to>
          <xdr:col>17</xdr:col>
          <xdr:colOff>228600</xdr:colOff>
          <xdr:row>25</xdr:row>
          <xdr:rowOff>330200</xdr:rowOff>
        </xdr:to>
        <xdr:sp macro="" textlink="">
          <xdr:nvSpPr>
            <xdr:cNvPr id="3489" name="Option Button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0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457200</xdr:colOff>
          <xdr:row>30</xdr:row>
          <xdr:rowOff>228600</xdr:rowOff>
        </xdr:from>
        <xdr:to>
          <xdr:col>10</xdr:col>
          <xdr:colOff>88900</xdr:colOff>
          <xdr:row>31</xdr:row>
          <xdr:rowOff>114300</xdr:rowOff>
        </xdr:to>
        <xdr:sp macro="" textlink="">
          <xdr:nvSpPr>
            <xdr:cNvPr id="3492" name="Option Button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0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596900</xdr:colOff>
          <xdr:row>30</xdr:row>
          <xdr:rowOff>215900</xdr:rowOff>
        </xdr:from>
        <xdr:to>
          <xdr:col>17</xdr:col>
          <xdr:colOff>228600</xdr:colOff>
          <xdr:row>31</xdr:row>
          <xdr:rowOff>114300</xdr:rowOff>
        </xdr:to>
        <xdr:sp macro="" textlink="">
          <xdr:nvSpPr>
            <xdr:cNvPr id="3493" name="Option Button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0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127000</xdr:colOff>
          <xdr:row>31</xdr:row>
          <xdr:rowOff>139700</xdr:rowOff>
        </xdr:from>
        <xdr:to>
          <xdr:col>10</xdr:col>
          <xdr:colOff>393700</xdr:colOff>
          <xdr:row>32</xdr:row>
          <xdr:rowOff>25400</xdr:rowOff>
        </xdr:to>
        <xdr:sp macro="" textlink="">
          <xdr:nvSpPr>
            <xdr:cNvPr id="3494" name="Option Button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0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304800</xdr:colOff>
          <xdr:row>31</xdr:row>
          <xdr:rowOff>139700</xdr:rowOff>
        </xdr:from>
        <xdr:to>
          <xdr:col>16</xdr:col>
          <xdr:colOff>571500</xdr:colOff>
          <xdr:row>32</xdr:row>
          <xdr:rowOff>25400</xdr:rowOff>
        </xdr:to>
        <xdr:sp macro="" textlink="">
          <xdr:nvSpPr>
            <xdr:cNvPr id="3495" name="Option Button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0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596900</xdr:colOff>
          <xdr:row>32</xdr:row>
          <xdr:rowOff>279400</xdr:rowOff>
        </xdr:from>
        <xdr:to>
          <xdr:col>10</xdr:col>
          <xdr:colOff>228600</xdr:colOff>
          <xdr:row>33</xdr:row>
          <xdr:rowOff>177800</xdr:rowOff>
        </xdr:to>
        <xdr:sp macro="" textlink="">
          <xdr:nvSpPr>
            <xdr:cNvPr id="3498" name="Option Button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0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32</xdr:row>
          <xdr:rowOff>279400</xdr:rowOff>
        </xdr:from>
        <xdr:to>
          <xdr:col>17</xdr:col>
          <xdr:colOff>88900</xdr:colOff>
          <xdr:row>33</xdr:row>
          <xdr:rowOff>177800</xdr:rowOff>
        </xdr:to>
        <xdr:sp macro="" textlink="">
          <xdr:nvSpPr>
            <xdr:cNvPr id="3499" name="Option Button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0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596900</xdr:colOff>
          <xdr:row>39</xdr:row>
          <xdr:rowOff>12700</xdr:rowOff>
        </xdr:from>
        <xdr:to>
          <xdr:col>10</xdr:col>
          <xdr:colOff>228600</xdr:colOff>
          <xdr:row>39</xdr:row>
          <xdr:rowOff>279400</xdr:rowOff>
        </xdr:to>
        <xdr:sp macro="" textlink="">
          <xdr:nvSpPr>
            <xdr:cNvPr id="3500" name="Option Button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0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457200</xdr:colOff>
          <xdr:row>39</xdr:row>
          <xdr:rowOff>0</xdr:rowOff>
        </xdr:from>
        <xdr:to>
          <xdr:col>17</xdr:col>
          <xdr:colOff>88900</xdr:colOff>
          <xdr:row>39</xdr:row>
          <xdr:rowOff>266700</xdr:rowOff>
        </xdr:to>
        <xdr:sp macro="" textlink="">
          <xdr:nvSpPr>
            <xdr:cNvPr id="3501" name="Option Button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0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152400</xdr:colOff>
          <xdr:row>12</xdr:row>
          <xdr:rowOff>12700</xdr:rowOff>
        </xdr:from>
        <xdr:to>
          <xdr:col>7</xdr:col>
          <xdr:colOff>0</xdr:colOff>
          <xdr:row>17</xdr:row>
          <xdr:rowOff>25400</xdr:rowOff>
        </xdr:to>
        <xdr:pic>
          <xdr:nvPicPr>
            <xdr:cNvPr id="3774" name="Picture 8">
              <a:extLst>
                <a:ext uri="{FF2B5EF4-FFF2-40B4-BE49-F238E27FC236}">
                  <a16:creationId xmlns:a16="http://schemas.microsoft.com/office/drawing/2014/main" id="{00000000-0008-0000-0000-0000BE0E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FrameImage" spid="_x0000_s1171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1447800" y="4203700"/>
              <a:ext cx="3022600" cy="19812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9</xdr:col>
          <xdr:colOff>0</xdr:colOff>
          <xdr:row>12</xdr:row>
          <xdr:rowOff>0</xdr:rowOff>
        </xdr:from>
        <xdr:to>
          <xdr:col>16</xdr:col>
          <xdr:colOff>254000</xdr:colOff>
          <xdr:row>19</xdr:row>
          <xdr:rowOff>317500</xdr:rowOff>
        </xdr:to>
        <xdr:pic>
          <xdr:nvPicPr>
            <xdr:cNvPr id="3775" name="Picture 9">
              <a:extLst>
                <a:ext uri="{FF2B5EF4-FFF2-40B4-BE49-F238E27FC236}">
                  <a16:creationId xmlns:a16="http://schemas.microsoft.com/office/drawing/2014/main" id="{00000000-0008-0000-0000-0000BF0E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anelImage" spid="_x0000_s1171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5867400" y="4191000"/>
              <a:ext cx="4699000" cy="28575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59530</xdr:colOff>
      <xdr:row>20</xdr:row>
      <xdr:rowOff>127000</xdr:rowOff>
    </xdr:from>
    <xdr:to>
      <xdr:col>24</xdr:col>
      <xdr:colOff>2802730</xdr:colOff>
      <xdr:row>20</xdr:row>
      <xdr:rowOff>1711308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900730" y="6057900"/>
          <a:ext cx="2743200" cy="1584308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26</xdr:row>
      <xdr:rowOff>65617</xdr:rowOff>
    </xdr:from>
    <xdr:to>
      <xdr:col>27</xdr:col>
      <xdr:colOff>4629150</xdr:colOff>
      <xdr:row>26</xdr:row>
      <xdr:rowOff>2808817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rcRect/>
        <a:stretch/>
      </xdr:blipFill>
      <xdr:spPr>
        <a:xfrm>
          <a:off x="30435550" y="13984817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27</xdr:row>
      <xdr:rowOff>50800</xdr:rowOff>
    </xdr:from>
    <xdr:to>
      <xdr:col>27</xdr:col>
      <xdr:colOff>4629150</xdr:colOff>
      <xdr:row>27</xdr:row>
      <xdr:rowOff>2794000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35550" y="16827500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29</xdr:row>
      <xdr:rowOff>76200</xdr:rowOff>
    </xdr:from>
    <xdr:to>
      <xdr:col>27</xdr:col>
      <xdr:colOff>4629150</xdr:colOff>
      <xdr:row>29</xdr:row>
      <xdr:rowOff>2819400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/>
      </xdr:blipFill>
      <xdr:spPr>
        <a:xfrm>
          <a:off x="30435550" y="22567900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24</xdr:col>
      <xdr:colOff>59530</xdr:colOff>
      <xdr:row>19</xdr:row>
      <xdr:rowOff>50800</xdr:rowOff>
    </xdr:from>
    <xdr:to>
      <xdr:col>24</xdr:col>
      <xdr:colOff>2802730</xdr:colOff>
      <xdr:row>19</xdr:row>
      <xdr:rowOff>1879600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900730" y="4076700"/>
          <a:ext cx="2743200" cy="18288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57943</xdr:colOff>
      <xdr:row>21</xdr:row>
      <xdr:rowOff>50800</xdr:rowOff>
    </xdr:from>
    <xdr:to>
      <xdr:col>24</xdr:col>
      <xdr:colOff>2804317</xdr:colOff>
      <xdr:row>21</xdr:row>
      <xdr:rowOff>1879600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8873" t="12500" r="24383" b="20833"/>
        <a:stretch/>
      </xdr:blipFill>
      <xdr:spPr>
        <a:xfrm>
          <a:off x="24899143" y="7886700"/>
          <a:ext cx="2746374" cy="1828800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</xdr:colOff>
      <xdr:row>28</xdr:row>
      <xdr:rowOff>76208</xdr:rowOff>
    </xdr:from>
    <xdr:to>
      <xdr:col>27</xdr:col>
      <xdr:colOff>4629150</xdr:colOff>
      <xdr:row>28</xdr:row>
      <xdr:rowOff>2819408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435550" y="19710408"/>
          <a:ext cx="4572000" cy="2743200"/>
        </a:xfrm>
        <a:prstGeom prst="rect">
          <a:avLst/>
        </a:prstGeom>
      </xdr:spPr>
    </xdr:pic>
    <xdr:clientData/>
  </xdr:twoCellAnchor>
  <xdr:twoCellAnchor editAs="oneCell">
    <xdr:from>
      <xdr:col>24</xdr:col>
      <xdr:colOff>59530</xdr:colOff>
      <xdr:row>23</xdr:row>
      <xdr:rowOff>50800</xdr:rowOff>
    </xdr:from>
    <xdr:to>
      <xdr:col>24</xdr:col>
      <xdr:colOff>2802730</xdr:colOff>
      <xdr:row>23</xdr:row>
      <xdr:rowOff>1879600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900730" y="11696700"/>
          <a:ext cx="2743200" cy="1828800"/>
        </a:xfrm>
        <a:prstGeom prst="rect">
          <a:avLst/>
        </a:prstGeom>
      </xdr:spPr>
    </xdr:pic>
    <xdr:clientData/>
  </xdr:twoCellAnchor>
  <xdr:twoCellAnchor editAs="oneCell">
    <xdr:from>
      <xdr:col>24</xdr:col>
      <xdr:colOff>57943</xdr:colOff>
      <xdr:row>22</xdr:row>
      <xdr:rowOff>50800</xdr:rowOff>
    </xdr:from>
    <xdr:to>
      <xdr:col>24</xdr:col>
      <xdr:colOff>2804317</xdr:colOff>
      <xdr:row>22</xdr:row>
      <xdr:rowOff>1892300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7330" t="12500" r="25926" b="20371"/>
        <a:stretch/>
      </xdr:blipFill>
      <xdr:spPr>
        <a:xfrm>
          <a:off x="24899143" y="9791700"/>
          <a:ext cx="2746374" cy="1841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477159</xdr:colOff>
      <xdr:row>21</xdr:row>
      <xdr:rowOff>158755</xdr:rowOff>
    </xdr:from>
    <xdr:to>
      <xdr:col>2</xdr:col>
      <xdr:colOff>2872380</xdr:colOff>
      <xdr:row>21</xdr:row>
      <xdr:rowOff>2041349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477159" y="12515855"/>
          <a:ext cx="6332221" cy="1882594"/>
          <a:chOff x="114299" y="9848855"/>
          <a:chExt cx="5709921" cy="1882594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4299" y="9863052"/>
            <a:ext cx="2822812" cy="1854200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263900" y="9848855"/>
            <a:ext cx="2560320" cy="188259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477159</xdr:colOff>
      <xdr:row>23</xdr:row>
      <xdr:rowOff>203200</xdr:rowOff>
    </xdr:from>
    <xdr:to>
      <xdr:col>2</xdr:col>
      <xdr:colOff>2872380</xdr:colOff>
      <xdr:row>23</xdr:row>
      <xdr:rowOff>2085794</xdr:rowOff>
    </xdr:to>
    <xdr:grpSp>
      <xdr:nvGrpSpPr>
        <xdr:cNvPr id="5" name="Group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pSpPr/>
      </xdr:nvGrpSpPr>
      <xdr:grpSpPr>
        <a:xfrm>
          <a:off x="477159" y="15519400"/>
          <a:ext cx="6332221" cy="1882594"/>
          <a:chOff x="114299" y="9848855"/>
          <a:chExt cx="5709921" cy="1882594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14299" y="9863052"/>
            <a:ext cx="2822812" cy="1854200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3263900" y="9848855"/>
            <a:ext cx="2560320" cy="188259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13" Type="http://schemas.openxmlformats.org/officeDocument/2006/relationships/ctrlProp" Target="../ctrlProps/ctrlProp11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12" Type="http://schemas.openxmlformats.org/officeDocument/2006/relationships/ctrlProp" Target="../ctrlProps/ctrlProp10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1" Type="http://schemas.openxmlformats.org/officeDocument/2006/relationships/ctrlProp" Target="../ctrlProps/ctrlProp9.xml"/><Relationship Id="rId5" Type="http://schemas.openxmlformats.org/officeDocument/2006/relationships/ctrlProp" Target="../ctrlProps/ctrlProp3.xml"/><Relationship Id="rId10" Type="http://schemas.openxmlformats.org/officeDocument/2006/relationships/ctrlProp" Target="../ctrlProps/ctrlProp8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4" Type="http://schemas.openxmlformats.org/officeDocument/2006/relationships/ctrlProp" Target="../ctrlProps/ctrlProp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80B38-F2A0-DE44-8324-3C5BEB4C0A73}">
  <sheetPr>
    <pageSetUpPr fitToPage="1"/>
  </sheetPr>
  <dimension ref="A1:U41"/>
  <sheetViews>
    <sheetView tabSelected="1" zoomScaleNormal="100" workbookViewId="0">
      <selection activeCell="E12" sqref="E12:H12"/>
    </sheetView>
  </sheetViews>
  <sheetFormatPr baseColWidth="10" defaultColWidth="0" defaultRowHeight="30" customHeight="1" zeroHeight="1"/>
  <cols>
    <col min="1" max="1" width="10" style="37" customWidth="1"/>
    <col min="2" max="2" width="10.3984375" style="37" customWidth="1"/>
    <col min="3" max="7" width="10" style="37" customWidth="1"/>
    <col min="8" max="8" width="12" style="37" bestFit="1" customWidth="1"/>
    <col min="9" max="19" width="10" style="37" customWidth="1"/>
    <col min="20" max="20" width="10" style="37" hidden="1" customWidth="1"/>
    <col min="21" max="21" width="19.796875" style="37" hidden="1" customWidth="1"/>
    <col min="22" max="16384" width="10" style="37" hidden="1"/>
  </cols>
  <sheetData>
    <row r="1" spans="1:21" ht="30" customHeight="1">
      <c r="A1" s="39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135" t="s">
        <v>213</v>
      </c>
      <c r="Q1" s="135"/>
      <c r="R1" s="135"/>
      <c r="S1" s="39"/>
    </row>
    <row r="2" spans="1:21" ht="30" customHeight="1">
      <c r="A2" s="39"/>
      <c r="B2" s="136" t="s">
        <v>119</v>
      </c>
      <c r="C2" s="136"/>
      <c r="D2" s="136"/>
      <c r="E2" s="136"/>
      <c r="F2" s="136"/>
      <c r="G2" s="136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</row>
    <row r="3" spans="1:21" ht="30" customHeight="1">
      <c r="A3" s="39"/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</row>
    <row r="4" spans="1:21" ht="30" customHeight="1">
      <c r="A4" s="39"/>
      <c r="B4" s="122" t="s">
        <v>120</v>
      </c>
      <c r="C4" s="122"/>
      <c r="D4" s="113" t="s">
        <v>122</v>
      </c>
      <c r="E4" s="113"/>
      <c r="F4" s="39"/>
      <c r="G4" s="122" t="s">
        <v>127</v>
      </c>
      <c r="H4" s="122"/>
      <c r="I4" s="113" t="s">
        <v>129</v>
      </c>
      <c r="J4" s="113"/>
      <c r="L4" s="49" t="s">
        <v>132</v>
      </c>
      <c r="M4" s="12"/>
      <c r="N4" s="39"/>
      <c r="O4" s="39"/>
      <c r="P4" s="39"/>
      <c r="Q4" s="39"/>
      <c r="R4" s="39"/>
      <c r="S4" s="39"/>
    </row>
    <row r="5" spans="1:21" ht="15" customHeight="1">
      <c r="A5" s="39"/>
      <c r="B5" s="41"/>
      <c r="C5" s="41"/>
      <c r="D5" s="39"/>
      <c r="E5" s="39"/>
      <c r="F5" s="39"/>
      <c r="G5" s="41"/>
      <c r="H5" s="41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</row>
    <row r="6" spans="1:21" ht="30" customHeight="1">
      <c r="A6" s="39"/>
      <c r="B6" s="122" t="s">
        <v>150</v>
      </c>
      <c r="C6" s="122"/>
      <c r="D6" s="133">
        <v>44840</v>
      </c>
      <c r="E6" s="133"/>
      <c r="F6" s="39"/>
      <c r="G6" s="122" t="s">
        <v>146</v>
      </c>
      <c r="H6" s="122"/>
      <c r="I6" s="113" t="s">
        <v>206</v>
      </c>
      <c r="J6" s="113"/>
      <c r="K6" s="113"/>
      <c r="L6" s="39"/>
      <c r="M6" s="39"/>
      <c r="N6" s="39"/>
      <c r="O6" s="39"/>
      <c r="P6" s="39"/>
      <c r="Q6" s="39"/>
      <c r="R6" s="39"/>
      <c r="S6" s="39"/>
    </row>
    <row r="7" spans="1:21" ht="15" customHeight="1">
      <c r="A7" s="39"/>
      <c r="B7" s="41"/>
      <c r="C7" s="41"/>
      <c r="D7" s="32"/>
      <c r="E7" s="39"/>
      <c r="F7" s="39"/>
      <c r="G7" s="41"/>
      <c r="H7" s="41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U7"/>
    </row>
    <row r="8" spans="1:21" ht="30" customHeight="1">
      <c r="A8" s="39"/>
      <c r="B8" s="122" t="s">
        <v>147</v>
      </c>
      <c r="C8" s="122"/>
      <c r="D8" s="133" t="s">
        <v>148</v>
      </c>
      <c r="E8" s="133"/>
      <c r="F8" s="39"/>
      <c r="G8" s="122" t="s">
        <v>149</v>
      </c>
      <c r="H8" s="122"/>
      <c r="I8" s="48">
        <v>1</v>
      </c>
      <c r="J8" s="33">
        <v>10</v>
      </c>
      <c r="K8" s="129">
        <v>1000</v>
      </c>
      <c r="L8" s="110"/>
      <c r="M8" s="130">
        <v>10000</v>
      </c>
      <c r="N8" s="110"/>
      <c r="O8" s="39"/>
      <c r="P8" s="39"/>
      <c r="Q8" s="39"/>
      <c r="R8" s="39"/>
      <c r="S8" s="39"/>
    </row>
    <row r="9" spans="1:21" ht="45" customHeight="1">
      <c r="A9" s="39"/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</row>
    <row r="10" spans="1:21" ht="30" customHeight="1">
      <c r="A10" s="39"/>
      <c r="B10" s="122" t="s">
        <v>151</v>
      </c>
      <c r="C10" s="122"/>
      <c r="D10" s="122"/>
      <c r="E10" s="122"/>
      <c r="F10" s="39"/>
      <c r="G10" s="39"/>
      <c r="H10" s="39"/>
      <c r="I10" s="39"/>
      <c r="J10" s="39"/>
      <c r="K10" s="39"/>
      <c r="L10" s="111" t="s">
        <v>182</v>
      </c>
      <c r="M10" s="111"/>
      <c r="N10" s="39"/>
      <c r="O10" s="39"/>
      <c r="P10" s="39"/>
      <c r="Q10" s="39"/>
      <c r="R10" s="39"/>
      <c r="S10" s="39"/>
    </row>
    <row r="11" spans="1:21" ht="15" customHeight="1" thickBot="1">
      <c r="A11" s="39"/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111"/>
      <c r="M11" s="111"/>
      <c r="N11" s="39"/>
      <c r="O11" s="39"/>
      <c r="P11" s="39"/>
      <c r="Q11" s="39"/>
      <c r="R11" s="39"/>
      <c r="S11" s="39"/>
    </row>
    <row r="12" spans="1:21" ht="30" customHeight="1" thickBot="1">
      <c r="A12" s="39"/>
      <c r="B12" s="119" t="s">
        <v>118</v>
      </c>
      <c r="C12" s="120"/>
      <c r="D12" s="121"/>
      <c r="E12" s="134" t="s">
        <v>208</v>
      </c>
      <c r="F12" s="113"/>
      <c r="G12" s="113"/>
      <c r="H12" s="113"/>
      <c r="I12" s="39"/>
      <c r="J12" s="39"/>
      <c r="L12" s="110">
        <v>36</v>
      </c>
      <c r="M12" s="110"/>
      <c r="N12" s="55" t="s">
        <v>180</v>
      </c>
      <c r="O12" s="109" t="str">
        <f>IF(L12&lt;H16,"PANEL DIMENSIONS REVERSED",IF(AND(L12&gt;0,L12&lt;=CONVERT(3000,"mm","in")),"LONGER length across top or bottom sides of panel is "&amp;L12&amp;" inches","PANEL DIMENSION IS OUT OF RANGE"))</f>
        <v>LONGER length across top or bottom sides of panel is 36 inches</v>
      </c>
      <c r="P12" s="109"/>
      <c r="Q12" s="109"/>
      <c r="R12" s="109"/>
      <c r="S12" s="39"/>
    </row>
    <row r="13" spans="1:21" ht="30" customHeight="1">
      <c r="A13" s="39"/>
      <c r="B13" s="42" t="str">
        <f>VLOOKUP(E12,'RFQ Lists'!W20:X24,2,0)</f>
        <v>FI_Frameless</v>
      </c>
      <c r="C13" s="131"/>
      <c r="D13" s="131"/>
      <c r="E13" s="131"/>
      <c r="F13" s="131"/>
      <c r="G13" s="131"/>
      <c r="H13" s="43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</row>
    <row r="14" spans="1:21" ht="30" customHeight="1">
      <c r="A14" s="39"/>
      <c r="B14" s="44" t="str">
        <f>VLOOKUP(E12,'RFQ Lists'!Z27:AA30,2,0)</f>
        <v>PI_Frameless</v>
      </c>
      <c r="C14" s="132"/>
      <c r="D14" s="132"/>
      <c r="E14" s="132"/>
      <c r="F14" s="132"/>
      <c r="G14" s="132"/>
      <c r="H14" s="43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21" ht="30" customHeight="1">
      <c r="A15" s="39"/>
      <c r="B15" s="39"/>
      <c r="C15" s="132"/>
      <c r="D15" s="132"/>
      <c r="E15" s="132"/>
      <c r="F15" s="132"/>
      <c r="G15" s="132"/>
      <c r="H15" s="111" t="s">
        <v>181</v>
      </c>
      <c r="I15" s="111"/>
      <c r="J15" s="39"/>
      <c r="K15" s="39"/>
      <c r="L15" s="39"/>
      <c r="M15" s="39"/>
      <c r="N15" s="39"/>
      <c r="O15" s="39"/>
      <c r="P15" s="39"/>
      <c r="Q15" s="39"/>
      <c r="R15" s="39"/>
      <c r="S15" s="39"/>
    </row>
    <row r="16" spans="1:21" ht="30" customHeight="1">
      <c r="A16" s="39"/>
      <c r="B16" s="39"/>
      <c r="C16" s="132"/>
      <c r="D16" s="132"/>
      <c r="E16" s="132"/>
      <c r="F16" s="132"/>
      <c r="G16" s="132"/>
      <c r="H16" s="110">
        <v>24</v>
      </c>
      <c r="I16" s="110"/>
      <c r="J16" s="39"/>
      <c r="K16" s="39"/>
      <c r="L16" s="39"/>
      <c r="M16" s="39"/>
      <c r="N16" s="39"/>
      <c r="O16" s="39"/>
      <c r="P16" s="39"/>
      <c r="Q16" s="39"/>
      <c r="R16" s="39"/>
      <c r="S16" s="39"/>
    </row>
    <row r="17" spans="1:21" ht="35" customHeight="1">
      <c r="A17" s="39"/>
      <c r="B17" s="39"/>
      <c r="C17" s="132"/>
      <c r="D17" s="132"/>
      <c r="E17" s="132"/>
      <c r="F17" s="132"/>
      <c r="G17" s="132"/>
      <c r="H17" s="39"/>
      <c r="I17" s="55" t="s">
        <v>180</v>
      </c>
      <c r="J17" s="39"/>
      <c r="K17" s="39"/>
      <c r="L17" s="39"/>
      <c r="M17" s="39"/>
      <c r="N17" s="39"/>
      <c r="O17" s="39"/>
      <c r="P17" s="39"/>
      <c r="Q17" s="39"/>
      <c r="R17" s="39"/>
      <c r="S17" s="39"/>
    </row>
    <row r="18" spans="1:21" ht="15" customHeight="1" thickBot="1">
      <c r="A18" s="39"/>
      <c r="B18" s="39"/>
      <c r="C18" s="39"/>
      <c r="D18" s="39"/>
      <c r="E18" s="39"/>
      <c r="F18" s="39"/>
      <c r="G18" s="39"/>
      <c r="H18" s="51"/>
      <c r="I18" s="52"/>
      <c r="J18" s="39"/>
      <c r="K18" s="39"/>
      <c r="L18" s="39"/>
      <c r="M18" s="39"/>
      <c r="N18" s="39"/>
      <c r="O18" s="39"/>
      <c r="P18" s="39"/>
      <c r="Q18" s="39"/>
      <c r="R18" s="39"/>
      <c r="S18" s="39"/>
    </row>
    <row r="19" spans="1:21" ht="30" customHeight="1" thickBot="1">
      <c r="A19" s="39"/>
      <c r="B19" s="119" t="s">
        <v>135</v>
      </c>
      <c r="C19" s="120"/>
      <c r="D19" s="121"/>
      <c r="E19" s="123" t="s">
        <v>129</v>
      </c>
      <c r="F19" s="124"/>
      <c r="G19" s="117" t="b">
        <f>IF(AND(E12="Frameless",E19&lt;&gt;"N/A"),"SELECT N/A",IF(AND(E12&lt;&gt;"Frameless",E19="N/A"),"SELECT COLOR"))</f>
        <v>0</v>
      </c>
      <c r="H19" s="118"/>
      <c r="I19" s="53"/>
      <c r="J19" s="39"/>
      <c r="K19" s="39"/>
      <c r="L19" s="39"/>
      <c r="M19" s="39"/>
      <c r="N19" s="39"/>
      <c r="O19" s="39"/>
      <c r="P19" s="39"/>
      <c r="Q19" s="39"/>
      <c r="R19" s="39"/>
      <c r="S19" s="39"/>
    </row>
    <row r="20" spans="1:21" ht="30" customHeight="1" thickBot="1">
      <c r="A20" s="39"/>
      <c r="B20" s="119" t="s">
        <v>136</v>
      </c>
      <c r="C20" s="120"/>
      <c r="D20" s="121"/>
      <c r="E20" s="125" t="s">
        <v>112</v>
      </c>
      <c r="F20" s="126"/>
      <c r="G20" s="39"/>
      <c r="H20" s="43"/>
      <c r="I20" s="54"/>
      <c r="J20" s="39"/>
      <c r="K20" s="39"/>
      <c r="L20" s="39"/>
      <c r="M20" s="39"/>
      <c r="N20" s="39"/>
      <c r="O20" s="39"/>
      <c r="P20" s="39"/>
      <c r="Q20" s="39"/>
      <c r="R20" s="39"/>
      <c r="S20" s="39"/>
    </row>
    <row r="21" spans="1:21" ht="30" customHeight="1" thickBot="1">
      <c r="A21" s="39"/>
      <c r="B21" s="119" t="s">
        <v>139</v>
      </c>
      <c r="C21" s="120"/>
      <c r="D21" s="121"/>
      <c r="E21" s="114" t="s">
        <v>142</v>
      </c>
      <c r="F21" s="115"/>
      <c r="G21" s="39"/>
      <c r="H21" s="39"/>
      <c r="I21" s="109" t="str">
        <f>IF(H16&gt;L12,"PANEL DIMENSIONS REVERSED",IF(AND(H16&gt;0,H16&lt;=CONVERT(2500,"mm","in")),"SHORTER length across left or right side of panel is "&amp;H16&amp;" inches","PANEL DIMENSION IS OUT OF RANGE"))</f>
        <v>SHORTER length across left or right side of panel is 24 inches</v>
      </c>
      <c r="J21" s="109"/>
      <c r="K21" s="109"/>
      <c r="L21" s="109"/>
      <c r="M21" s="39"/>
      <c r="N21" s="39"/>
      <c r="O21" s="39"/>
      <c r="P21" s="39"/>
      <c r="Q21" s="39"/>
      <c r="R21" s="39"/>
      <c r="S21" s="39"/>
    </row>
    <row r="22" spans="1:21" ht="45" customHeight="1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</row>
    <row r="23" spans="1:21" ht="30" customHeight="1">
      <c r="A23" s="39"/>
      <c r="B23" s="122" t="s">
        <v>152</v>
      </c>
      <c r="C23" s="122"/>
      <c r="D23" s="122"/>
      <c r="E23" s="122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</row>
    <row r="24" spans="1:21" ht="15" customHeight="1" thickBot="1">
      <c r="A24" s="39"/>
      <c r="B24" s="39"/>
      <c r="C24" s="39"/>
      <c r="D24" s="39"/>
      <c r="E24" s="39"/>
      <c r="F24" s="39"/>
      <c r="G24" s="39"/>
      <c r="H24" s="39"/>
      <c r="I24" s="39"/>
      <c r="J24" s="34"/>
      <c r="K24" s="35"/>
      <c r="L24" s="35"/>
      <c r="M24" s="35"/>
      <c r="N24" s="35"/>
      <c r="O24" s="35"/>
      <c r="P24" s="35"/>
      <c r="Q24" s="35"/>
      <c r="R24" s="36"/>
      <c r="S24" s="39"/>
    </row>
    <row r="25" spans="1:21" ht="30" customHeight="1" thickBot="1">
      <c r="A25" s="39"/>
      <c r="B25" s="119" t="s">
        <v>137</v>
      </c>
      <c r="C25" s="120"/>
      <c r="D25" s="120"/>
      <c r="E25" s="113" t="s">
        <v>200</v>
      </c>
      <c r="F25" s="113"/>
      <c r="G25" s="113"/>
      <c r="H25" s="113"/>
      <c r="I25" s="39"/>
      <c r="J25" s="38"/>
      <c r="K25" s="39"/>
      <c r="L25" s="39"/>
      <c r="M25" s="39"/>
      <c r="N25" s="39"/>
      <c r="O25" s="39"/>
      <c r="P25" s="39"/>
      <c r="Q25" s="39"/>
      <c r="R25" s="40"/>
      <c r="S25" s="39"/>
    </row>
    <row r="26" spans="1:21" ht="30" customHeight="1" thickBot="1">
      <c r="A26" s="39"/>
      <c r="B26" s="39"/>
      <c r="C26" s="127" t="str">
        <f>IF(E25='RFQ Lists'!S5,'RFQ Lists'!T5, IF(E25='RFQ Lists'!S4,'RFQ Lists'!T4,'RFQ Lists'!T3))</f>
        <v>[DC Barrel female socket (5.5mm x 2.1mm)]</v>
      </c>
      <c r="D26" s="127"/>
      <c r="E26" s="128"/>
      <c r="F26" s="128"/>
      <c r="G26" s="128"/>
      <c r="H26" s="128"/>
      <c r="I26" s="39"/>
      <c r="J26" s="38"/>
      <c r="K26" s="39"/>
      <c r="L26" s="39"/>
      <c r="M26" s="39"/>
      <c r="N26" s="39"/>
      <c r="O26" s="39"/>
      <c r="P26" s="39"/>
      <c r="Q26" s="39"/>
      <c r="R26" s="40"/>
      <c r="S26" s="39"/>
    </row>
    <row r="27" spans="1:21" ht="30" customHeight="1" thickBot="1">
      <c r="A27" s="39"/>
      <c r="B27" s="119" t="s">
        <v>138</v>
      </c>
      <c r="C27" s="120"/>
      <c r="D27" s="120"/>
      <c r="E27" s="30">
        <v>36</v>
      </c>
      <c r="F27" s="39"/>
      <c r="G27" s="39"/>
      <c r="H27" s="43"/>
      <c r="I27" s="39"/>
      <c r="J27" s="38"/>
      <c r="K27" s="39"/>
      <c r="L27" s="39"/>
      <c r="M27" s="39"/>
      <c r="N27" s="39"/>
      <c r="O27" s="39"/>
      <c r="P27" s="39"/>
      <c r="Q27" s="39"/>
      <c r="R27" s="40"/>
      <c r="S27" s="39"/>
    </row>
    <row r="28" spans="1:21" ht="30" customHeight="1" thickBot="1">
      <c r="A28" s="39"/>
      <c r="B28" s="119" t="s">
        <v>140</v>
      </c>
      <c r="C28" s="120"/>
      <c r="D28" s="120"/>
      <c r="E28" s="75" t="str">
        <f>VLOOKUP(T28,'RFQ Lists'!L3:M14,2,0)</f>
        <v>A6</v>
      </c>
      <c r="F28" s="116" t="s">
        <v>199</v>
      </c>
      <c r="G28" s="116"/>
      <c r="H28" s="116"/>
      <c r="I28" s="57"/>
      <c r="J28" s="39"/>
      <c r="K28" s="39"/>
      <c r="L28" s="39"/>
      <c r="M28" s="39"/>
      <c r="N28" s="39"/>
      <c r="O28" s="39"/>
      <c r="P28" s="39"/>
      <c r="Q28" s="39"/>
      <c r="R28" s="40"/>
      <c r="S28" s="39"/>
      <c r="T28" s="62">
        <v>6</v>
      </c>
      <c r="U28" s="63" t="s">
        <v>190</v>
      </c>
    </row>
    <row r="29" spans="1:21" ht="30" customHeight="1" thickBot="1">
      <c r="A29" s="39"/>
      <c r="B29" s="119" t="s">
        <v>157</v>
      </c>
      <c r="C29" s="120"/>
      <c r="D29" s="120"/>
      <c r="E29" s="113" t="s">
        <v>143</v>
      </c>
      <c r="F29" s="113"/>
      <c r="G29" s="39"/>
      <c r="H29" s="43"/>
      <c r="I29" s="39"/>
      <c r="J29" s="38"/>
      <c r="K29" s="39"/>
      <c r="L29" s="39"/>
      <c r="M29" s="39"/>
      <c r="N29" s="39"/>
      <c r="O29" s="39"/>
      <c r="P29" s="39"/>
      <c r="Q29" s="39"/>
      <c r="R29" s="40"/>
      <c r="S29" s="39"/>
    </row>
    <row r="30" spans="1:21" ht="30" customHeight="1" thickBot="1">
      <c r="A30" s="39"/>
      <c r="B30" s="39"/>
      <c r="C30" s="39"/>
      <c r="D30" s="39"/>
      <c r="E30" s="39"/>
      <c r="F30" s="39"/>
      <c r="G30" s="39"/>
      <c r="H30" s="39"/>
      <c r="I30" s="39"/>
      <c r="J30" s="38"/>
      <c r="K30" s="39"/>
      <c r="L30" s="39"/>
      <c r="M30" s="39"/>
      <c r="N30" s="39"/>
      <c r="O30" s="39"/>
      <c r="P30" s="39"/>
      <c r="Q30" s="39"/>
      <c r="R30" s="40"/>
      <c r="S30" s="39"/>
    </row>
    <row r="31" spans="1:21" ht="30" customHeight="1" thickBot="1">
      <c r="A31" s="39"/>
      <c r="B31" s="119" t="s">
        <v>145</v>
      </c>
      <c r="C31" s="120"/>
      <c r="D31" s="121"/>
      <c r="E31" s="39"/>
      <c r="F31" s="39"/>
      <c r="G31" s="39"/>
      <c r="H31" s="39"/>
      <c r="I31" s="39"/>
      <c r="J31" s="38"/>
      <c r="K31" s="39"/>
      <c r="L31" s="39"/>
      <c r="M31" s="39"/>
      <c r="N31" s="39"/>
      <c r="O31" s="39"/>
      <c r="P31" s="39"/>
      <c r="Q31" s="39"/>
      <c r="R31" s="40"/>
      <c r="S31" s="39"/>
    </row>
    <row r="32" spans="1:21" ht="30" customHeight="1">
      <c r="A32" s="39"/>
      <c r="B32" s="112"/>
      <c r="C32" s="112"/>
      <c r="D32" s="112"/>
      <c r="E32" s="112"/>
      <c r="F32" s="112"/>
      <c r="G32" s="112"/>
      <c r="H32" s="112"/>
      <c r="I32" s="39"/>
      <c r="J32" s="38"/>
      <c r="K32" s="39"/>
      <c r="L32" s="39"/>
      <c r="M32" s="39"/>
      <c r="N32" s="39"/>
      <c r="O32" s="39"/>
      <c r="P32" s="39"/>
      <c r="Q32" s="39"/>
      <c r="R32" s="40"/>
      <c r="S32" s="39"/>
    </row>
    <row r="33" spans="1:19" ht="30" customHeight="1">
      <c r="A33" s="39"/>
      <c r="B33" s="112"/>
      <c r="C33" s="112"/>
      <c r="D33" s="112"/>
      <c r="E33" s="112"/>
      <c r="F33" s="112"/>
      <c r="G33" s="112"/>
      <c r="H33" s="112"/>
      <c r="I33" s="39"/>
      <c r="J33" s="38"/>
      <c r="K33" s="39"/>
      <c r="L33" s="39"/>
      <c r="M33" s="39"/>
      <c r="N33" s="39"/>
      <c r="O33" s="39"/>
      <c r="P33" s="39"/>
      <c r="Q33" s="39"/>
      <c r="R33" s="40"/>
      <c r="S33" s="39"/>
    </row>
    <row r="34" spans="1:19" ht="30" customHeight="1">
      <c r="A34" s="39"/>
      <c r="B34" s="112"/>
      <c r="C34" s="112"/>
      <c r="D34" s="112"/>
      <c r="E34" s="112"/>
      <c r="F34" s="112"/>
      <c r="G34" s="112"/>
      <c r="H34" s="112"/>
      <c r="I34" s="39"/>
      <c r="J34" s="38"/>
      <c r="K34" s="39"/>
      <c r="L34" s="39"/>
      <c r="M34" s="39"/>
      <c r="N34" s="39"/>
      <c r="O34" s="39"/>
      <c r="P34" s="39"/>
      <c r="Q34" s="39"/>
      <c r="R34" s="40"/>
      <c r="S34" s="39"/>
    </row>
    <row r="35" spans="1:19" ht="30" customHeight="1">
      <c r="A35" s="39"/>
      <c r="B35" s="112"/>
      <c r="C35" s="112"/>
      <c r="D35" s="112"/>
      <c r="E35" s="112"/>
      <c r="F35" s="112"/>
      <c r="G35" s="112"/>
      <c r="H35" s="112"/>
      <c r="I35" s="39"/>
      <c r="J35" s="38"/>
      <c r="K35" s="39"/>
      <c r="L35" s="39"/>
      <c r="M35" s="39"/>
      <c r="N35" s="39"/>
      <c r="O35" s="39"/>
      <c r="P35" s="39"/>
      <c r="Q35" s="39"/>
      <c r="R35" s="40"/>
      <c r="S35" s="39"/>
    </row>
    <row r="36" spans="1:19" ht="30" customHeight="1">
      <c r="A36" s="39"/>
      <c r="B36" s="112"/>
      <c r="C36" s="112"/>
      <c r="D36" s="112"/>
      <c r="E36" s="112"/>
      <c r="F36" s="112"/>
      <c r="G36" s="112"/>
      <c r="H36" s="112"/>
      <c r="I36" s="39"/>
      <c r="J36" s="38"/>
      <c r="K36" s="39"/>
      <c r="L36" s="39"/>
      <c r="M36" s="39"/>
      <c r="N36" s="39"/>
      <c r="O36" s="39"/>
      <c r="P36" s="39"/>
      <c r="Q36" s="39"/>
      <c r="R36" s="40"/>
      <c r="S36" s="39"/>
    </row>
    <row r="37" spans="1:19" ht="30" customHeight="1">
      <c r="A37" s="39"/>
      <c r="B37" s="112"/>
      <c r="C37" s="112"/>
      <c r="D37" s="112"/>
      <c r="E37" s="112"/>
      <c r="F37" s="112"/>
      <c r="G37" s="112"/>
      <c r="H37" s="112"/>
      <c r="I37" s="39"/>
      <c r="J37" s="38"/>
      <c r="K37" s="39"/>
      <c r="L37" s="39"/>
      <c r="M37" s="39"/>
      <c r="N37" s="39"/>
      <c r="O37" s="39"/>
      <c r="P37" s="39"/>
      <c r="Q37" s="39"/>
      <c r="R37" s="40"/>
      <c r="S37" s="39"/>
    </row>
    <row r="38" spans="1:19" ht="30" customHeight="1">
      <c r="A38" s="39"/>
      <c r="B38" s="112"/>
      <c r="C38" s="112"/>
      <c r="D38" s="112"/>
      <c r="E38" s="112"/>
      <c r="F38" s="112"/>
      <c r="G38" s="112"/>
      <c r="H38" s="112"/>
      <c r="I38" s="39"/>
      <c r="J38" s="38"/>
      <c r="K38" s="39"/>
      <c r="L38" s="39"/>
      <c r="M38" s="39"/>
      <c r="N38" s="39"/>
      <c r="O38" s="39"/>
      <c r="P38" s="39"/>
      <c r="Q38" s="39"/>
      <c r="R38" s="40"/>
      <c r="S38" s="39"/>
    </row>
    <row r="39" spans="1:19" ht="30" customHeight="1">
      <c r="A39" s="39"/>
      <c r="B39" s="112"/>
      <c r="C39" s="112"/>
      <c r="D39" s="112"/>
      <c r="E39" s="112"/>
      <c r="F39" s="112"/>
      <c r="G39" s="112"/>
      <c r="H39" s="112"/>
      <c r="I39" s="39"/>
      <c r="J39" s="38"/>
      <c r="K39" s="39"/>
      <c r="L39" s="39"/>
      <c r="M39" s="39"/>
      <c r="N39" s="39"/>
      <c r="O39" s="39"/>
      <c r="P39" s="39"/>
      <c r="Q39" s="39"/>
      <c r="R39" s="40"/>
      <c r="S39" s="39"/>
    </row>
    <row r="40" spans="1:19" ht="30" customHeight="1">
      <c r="A40" s="39"/>
      <c r="B40" s="112"/>
      <c r="C40" s="112"/>
      <c r="D40" s="112"/>
      <c r="E40" s="112"/>
      <c r="F40" s="112"/>
      <c r="G40" s="112"/>
      <c r="H40" s="112"/>
      <c r="I40" s="39"/>
      <c r="J40" s="45"/>
      <c r="K40" s="46"/>
      <c r="L40" s="46"/>
      <c r="M40" s="46"/>
      <c r="N40" s="46"/>
      <c r="O40" s="46"/>
      <c r="P40" s="46"/>
      <c r="Q40" s="46"/>
      <c r="R40" s="47"/>
      <c r="S40" s="39"/>
    </row>
    <row r="41" spans="1:19" ht="30" customHeight="1">
      <c r="A41" s="39"/>
      <c r="B41" s="39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</row>
  </sheetData>
  <sheetProtection sheet="1" selectLockedCells="1"/>
  <mergeCells count="43">
    <mergeCell ref="P1:R1"/>
    <mergeCell ref="G4:H4"/>
    <mergeCell ref="D4:E4"/>
    <mergeCell ref="D6:E6"/>
    <mergeCell ref="B4:C4"/>
    <mergeCell ref="B6:C6"/>
    <mergeCell ref="B2:G2"/>
    <mergeCell ref="I4:J4"/>
    <mergeCell ref="I6:K6"/>
    <mergeCell ref="G6:H6"/>
    <mergeCell ref="B28:D28"/>
    <mergeCell ref="K8:L8"/>
    <mergeCell ref="M8:N8"/>
    <mergeCell ref="B10:E10"/>
    <mergeCell ref="B12:D12"/>
    <mergeCell ref="B19:D19"/>
    <mergeCell ref="B8:C8"/>
    <mergeCell ref="C13:G17"/>
    <mergeCell ref="L10:M11"/>
    <mergeCell ref="G8:H8"/>
    <mergeCell ref="D8:E8"/>
    <mergeCell ref="E12:H12"/>
    <mergeCell ref="C26:H26"/>
    <mergeCell ref="B20:D20"/>
    <mergeCell ref="B21:D21"/>
    <mergeCell ref="B25:D25"/>
    <mergeCell ref="B27:D27"/>
    <mergeCell ref="O12:R12"/>
    <mergeCell ref="L12:M12"/>
    <mergeCell ref="H16:I16"/>
    <mergeCell ref="H15:I15"/>
    <mergeCell ref="B32:H40"/>
    <mergeCell ref="I21:L21"/>
    <mergeCell ref="E29:F29"/>
    <mergeCell ref="E21:F21"/>
    <mergeCell ref="F28:H28"/>
    <mergeCell ref="G19:H19"/>
    <mergeCell ref="B29:D29"/>
    <mergeCell ref="B31:D31"/>
    <mergeCell ref="B23:E23"/>
    <mergeCell ref="E19:F19"/>
    <mergeCell ref="E20:F20"/>
    <mergeCell ref="E25:H25"/>
  </mergeCells>
  <conditionalFormatting sqref="O12">
    <cfRule type="containsText" dxfId="26" priority="16" operator="containsText" text="DIMENSION">
      <formula>NOT(ISERROR(SEARCH("DIMENSION",O12)))</formula>
    </cfRule>
  </conditionalFormatting>
  <conditionalFormatting sqref="I21">
    <cfRule type="containsText" dxfId="25" priority="15" operator="containsText" text="DIMENSION">
      <formula>NOT(ISERROR(SEARCH("DIMENSION",I21)))</formula>
    </cfRule>
  </conditionalFormatting>
  <conditionalFormatting sqref="G19:H19">
    <cfRule type="containsText" dxfId="24" priority="1" operator="containsText" text="SELECT">
      <formula>NOT(ISERROR(SEARCH("SELECT",G19)))</formula>
    </cfRule>
  </conditionalFormatting>
  <pageMargins left="0.7" right="0.7" top="0.75" bottom="0.75" header="0.3" footer="0.3"/>
  <pageSetup scale="53" orientation="portrait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482" r:id="rId3" name="Option Button 410">
              <controlPr locked="0" defaultSize="0" autoFill="0" autoLine="0" autoPict="0" altText="">
                <anchor moveWithCells="1">
                  <from>
                    <xdr:col>10</xdr:col>
                    <xdr:colOff>127000</xdr:colOff>
                    <xdr:row>24</xdr:row>
                    <xdr:rowOff>127000</xdr:rowOff>
                  </from>
                  <to>
                    <xdr:col>10</xdr:col>
                    <xdr:colOff>406400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4" name="Option Button 415">
              <controlPr locked="0" defaultSize="0" autoFill="0" autoLine="0" autoPict="0">
                <anchor moveWithCells="1">
                  <from>
                    <xdr:col>16</xdr:col>
                    <xdr:colOff>304800</xdr:colOff>
                    <xdr:row>24</xdr:row>
                    <xdr:rowOff>114300</xdr:rowOff>
                  </from>
                  <to>
                    <xdr:col>16</xdr:col>
                    <xdr:colOff>571500</xdr:colOff>
                    <xdr:row>25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5" name="Option Button 416">
              <controlPr locked="0" defaultSize="0" autoFill="0" autoLine="0" autoPict="0">
                <anchor moveWithCells="1">
                  <from>
                    <xdr:col>9</xdr:col>
                    <xdr:colOff>457200</xdr:colOff>
                    <xdr:row>25</xdr:row>
                    <xdr:rowOff>63500</xdr:rowOff>
                  </from>
                  <to>
                    <xdr:col>10</xdr:col>
                    <xdr:colOff>101600</xdr:colOff>
                    <xdr:row>25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6" name="Option Button 417">
              <controlPr locked="0" defaultSize="0" autoFill="0" autoLine="0" autoPict="0">
                <anchor moveWithCells="1">
                  <from>
                    <xdr:col>16</xdr:col>
                    <xdr:colOff>596900</xdr:colOff>
                    <xdr:row>25</xdr:row>
                    <xdr:rowOff>50800</xdr:rowOff>
                  </from>
                  <to>
                    <xdr:col>17</xdr:col>
                    <xdr:colOff>228600</xdr:colOff>
                    <xdr:row>25</xdr:row>
                    <xdr:rowOff>330200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7" name="Option Button 420">
              <controlPr locked="0" defaultSize="0" autoFill="0" autoLine="0" autoPict="0">
                <anchor moveWithCells="1">
                  <from>
                    <xdr:col>9</xdr:col>
                    <xdr:colOff>457200</xdr:colOff>
                    <xdr:row>30</xdr:row>
                    <xdr:rowOff>228600</xdr:rowOff>
                  </from>
                  <to>
                    <xdr:col>10</xdr:col>
                    <xdr:colOff>88900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8" name="Option Button 421">
              <controlPr locked="0" defaultSize="0" autoFill="0" autoLine="0" autoPict="0">
                <anchor moveWithCells="1">
                  <from>
                    <xdr:col>16</xdr:col>
                    <xdr:colOff>596900</xdr:colOff>
                    <xdr:row>30</xdr:row>
                    <xdr:rowOff>215900</xdr:rowOff>
                  </from>
                  <to>
                    <xdr:col>17</xdr:col>
                    <xdr:colOff>228600</xdr:colOff>
                    <xdr:row>31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9" name="Option Button 422">
              <controlPr locked="0" defaultSize="0" autoFill="0" autoLine="0" autoPict="0">
                <anchor moveWithCells="1">
                  <from>
                    <xdr:col>10</xdr:col>
                    <xdr:colOff>127000</xdr:colOff>
                    <xdr:row>31</xdr:row>
                    <xdr:rowOff>139700</xdr:rowOff>
                  </from>
                  <to>
                    <xdr:col>10</xdr:col>
                    <xdr:colOff>393700</xdr:colOff>
                    <xdr:row>32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10" name="Option Button 423">
              <controlPr locked="0" defaultSize="0" autoFill="0" autoLine="0" autoPict="0">
                <anchor moveWithCells="1">
                  <from>
                    <xdr:col>16</xdr:col>
                    <xdr:colOff>304800</xdr:colOff>
                    <xdr:row>31</xdr:row>
                    <xdr:rowOff>139700</xdr:rowOff>
                  </from>
                  <to>
                    <xdr:col>16</xdr:col>
                    <xdr:colOff>571500</xdr:colOff>
                    <xdr:row>32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11" name="Option Button 426">
              <controlPr locked="0" defaultSize="0" autoFill="0" autoLine="0" autoPict="0">
                <anchor moveWithCells="1">
                  <from>
                    <xdr:col>9</xdr:col>
                    <xdr:colOff>596900</xdr:colOff>
                    <xdr:row>32</xdr:row>
                    <xdr:rowOff>279400</xdr:rowOff>
                  </from>
                  <to>
                    <xdr:col>10</xdr:col>
                    <xdr:colOff>228600</xdr:colOff>
                    <xdr:row>33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12" name="Option Button 427">
              <controlPr locked="0" defaultSize="0" autoFill="0" autoLine="0" autoPict="0">
                <anchor moveWithCells="1">
                  <from>
                    <xdr:col>16</xdr:col>
                    <xdr:colOff>457200</xdr:colOff>
                    <xdr:row>32</xdr:row>
                    <xdr:rowOff>279400</xdr:rowOff>
                  </from>
                  <to>
                    <xdr:col>17</xdr:col>
                    <xdr:colOff>88900</xdr:colOff>
                    <xdr:row>33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13" name="Option Button 428">
              <controlPr locked="0" defaultSize="0" autoFill="0" autoLine="0" autoPict="0">
                <anchor moveWithCells="1">
                  <from>
                    <xdr:col>9</xdr:col>
                    <xdr:colOff>596900</xdr:colOff>
                    <xdr:row>39</xdr:row>
                    <xdr:rowOff>12700</xdr:rowOff>
                  </from>
                  <to>
                    <xdr:col>10</xdr:col>
                    <xdr:colOff>228600</xdr:colOff>
                    <xdr:row>39</xdr:row>
                    <xdr:rowOff>279400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14" name="Option Button 429">
              <controlPr locked="0" defaultSize="0" autoFill="0" autoLine="0" autoPict="0">
                <anchor moveWithCells="1">
                  <from>
                    <xdr:col>16</xdr:col>
                    <xdr:colOff>457200</xdr:colOff>
                    <xdr:row>39</xdr:row>
                    <xdr:rowOff>0</xdr:rowOff>
                  </from>
                  <to>
                    <xdr:col>17</xdr:col>
                    <xdr:colOff>88900</xdr:colOff>
                    <xdr:row>39</xdr:row>
                    <xdr:rowOff>266700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DEF61BB-8AF2-D84C-9398-5D5033661955}">
          <x14:formula1>
            <xm:f>'RFQ Lists'!$U$3:$U$4</xm:f>
          </x14:formula1>
          <xm:sqref>E29</xm:sqref>
        </x14:dataValidation>
        <x14:dataValidation type="list" allowBlank="1" showInputMessage="1" showErrorMessage="1" xr:uid="{16B696D9-2039-B34A-A9A8-EDE26F95EF5E}">
          <x14:formula1>
            <xm:f>'RFQ Lists'!$P$3:$P$4</xm:f>
          </x14:formula1>
          <xm:sqref>E21</xm:sqref>
        </x14:dataValidation>
        <x14:dataValidation type="list" allowBlank="1" showInputMessage="1" showErrorMessage="1" xr:uid="{0018E9B7-6277-0543-869C-D0A772EB83FE}">
          <x14:formula1>
            <xm:f>'RFQ Lists'!$I$3:$I$12</xm:f>
          </x14:formula1>
          <xm:sqref>E20</xm:sqref>
        </x14:dataValidation>
        <x14:dataValidation type="list" allowBlank="1" showInputMessage="1" showErrorMessage="1" xr:uid="{3B7111CF-F0A8-FD41-B9F9-384694B62771}">
          <x14:formula1>
            <xm:f>'RFQ Lists'!$A$3:$A$8</xm:f>
          </x14:formula1>
          <xm:sqref>D4</xm:sqref>
        </x14:dataValidation>
        <x14:dataValidation type="list" allowBlank="1" showInputMessage="1" showErrorMessage="1" xr:uid="{DF4EAC81-5F1E-464A-A94D-52A31F27C7B9}">
          <x14:formula1>
            <xm:f>'RFQ Lists'!$B$3:$B$5</xm:f>
          </x14:formula1>
          <xm:sqref>I4</xm:sqref>
        </x14:dataValidation>
        <x14:dataValidation type="list" allowBlank="1" showInputMessage="1" showErrorMessage="1" xr:uid="{45FEFE26-C854-194D-9E02-4C19FA6211ED}">
          <x14:formula1>
            <xm:f>'RFQ Lists'!$C$3:$C$4</xm:f>
          </x14:formula1>
          <xm:sqref>M4</xm:sqref>
        </x14:dataValidation>
        <x14:dataValidation type="list" allowBlank="1" showInputMessage="1" showErrorMessage="1" xr:uid="{E2DD7B20-E831-F84A-A794-3BC30ADAC6AB}">
          <x14:formula1>
            <xm:f>'RFQ Lists'!$E$3:$E$6</xm:f>
          </x14:formula1>
          <xm:sqref>E12</xm:sqref>
        </x14:dataValidation>
        <x14:dataValidation type="list" allowBlank="1" showInputMessage="1" showErrorMessage="1" xr:uid="{66D8F092-AB4E-5647-A543-1E7198AF2532}">
          <x14:formula1>
            <xm:f>'RFQ Lists'!$S$3:$S$5</xm:f>
          </x14:formula1>
          <xm:sqref>E25</xm:sqref>
        </x14:dataValidation>
        <x14:dataValidation type="list" allowBlank="1" showInputMessage="1" showErrorMessage="1" xr:uid="{2DAC39CD-EAFE-6B49-BE8D-37618F52A74D}">
          <x14:formula1>
            <xm:f>'RFQ Lists'!$F$3:$F$7</xm:f>
          </x14:formula1>
          <xm:sqref>E19:F19</xm:sqref>
        </x14:dataValidation>
        <x14:dataValidation type="date" operator="lessThan" allowBlank="1" showInputMessage="1" showErrorMessage="1" xr:uid="{91E4769F-9BEC-F54F-95E4-C107DBD6A74A}">
          <x14:formula1>
            <xm:f>'RFQ Lists'!E3</xm:f>
          </x14:formula1>
          <xm:sqref>D6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AC33F-977B-5349-B771-12D8F54C18BF}">
  <dimension ref="A1:AB30"/>
  <sheetViews>
    <sheetView workbookViewId="0">
      <selection activeCell="F6" sqref="F6"/>
    </sheetView>
  </sheetViews>
  <sheetFormatPr baseColWidth="10" defaultColWidth="10.796875" defaultRowHeight="14"/>
  <cols>
    <col min="1" max="1" width="11.3984375" style="29" bestFit="1" customWidth="1"/>
    <col min="2" max="2" width="12" style="29" bestFit="1" customWidth="1"/>
    <col min="3" max="3" width="5.3984375" style="29" bestFit="1" customWidth="1"/>
    <col min="4" max="4" width="8" style="29" bestFit="1" customWidth="1"/>
    <col min="5" max="5" width="22.19921875" style="29" bestFit="1" customWidth="1"/>
    <col min="6" max="6" width="8" style="29" bestFit="1" customWidth="1"/>
    <col min="7" max="7" width="24.796875" style="29" bestFit="1" customWidth="1"/>
    <col min="8" max="8" width="25" style="29" bestFit="1" customWidth="1"/>
    <col min="9" max="9" width="10.796875" style="29"/>
    <col min="10" max="10" width="8.59765625" style="29" bestFit="1" customWidth="1"/>
    <col min="11" max="11" width="9.59765625" style="29" bestFit="1" customWidth="1"/>
    <col min="12" max="12" width="3.3984375" style="26" bestFit="1" customWidth="1"/>
    <col min="13" max="13" width="8.19921875" style="29" customWidth="1"/>
    <col min="14" max="14" width="10.796875" style="29" bestFit="1" customWidth="1"/>
    <col min="15" max="15" width="12.19921875" style="29" bestFit="1" customWidth="1"/>
    <col min="16" max="16" width="8.796875" style="29" bestFit="1" customWidth="1"/>
    <col min="17" max="17" width="32.796875" style="29" bestFit="1" customWidth="1"/>
    <col min="18" max="18" width="12.796875" style="29" bestFit="1" customWidth="1"/>
    <col min="19" max="19" width="25.19921875" style="29" bestFit="1" customWidth="1"/>
    <col min="20" max="20" width="45.59765625" style="29" bestFit="1" customWidth="1"/>
    <col min="21" max="21" width="12.59765625" style="29" bestFit="1" customWidth="1"/>
    <col min="22" max="22" width="30.796875" style="29" bestFit="1" customWidth="1"/>
    <col min="23" max="23" width="22.19921875" style="29" bestFit="1" customWidth="1"/>
    <col min="24" max="24" width="20" style="29" customWidth="1"/>
    <col min="25" max="25" width="45" style="29" customWidth="1"/>
    <col min="26" max="26" width="22.19921875" style="29" bestFit="1" customWidth="1"/>
    <col min="27" max="27" width="20" style="29" customWidth="1"/>
    <col min="28" max="28" width="74" style="29" customWidth="1"/>
    <col min="29" max="16384" width="10.796875" style="29"/>
  </cols>
  <sheetData>
    <row r="1" spans="1:25" s="15" customFormat="1" ht="30">
      <c r="A1" s="13" t="s">
        <v>121</v>
      </c>
      <c r="B1" s="13" t="s">
        <v>128</v>
      </c>
      <c r="C1" s="13" t="s">
        <v>133</v>
      </c>
      <c r="D1" s="13" t="s">
        <v>22</v>
      </c>
      <c r="E1" s="13" t="s">
        <v>12</v>
      </c>
      <c r="F1" s="13" t="s">
        <v>103</v>
      </c>
      <c r="G1" s="13" t="s">
        <v>38</v>
      </c>
      <c r="H1" s="13" t="s">
        <v>58</v>
      </c>
      <c r="I1" s="13" t="s">
        <v>16</v>
      </c>
      <c r="J1" s="14" t="s">
        <v>34</v>
      </c>
      <c r="K1" s="14" t="s">
        <v>35</v>
      </c>
      <c r="L1" s="138" t="s">
        <v>18</v>
      </c>
      <c r="M1" s="139"/>
      <c r="N1" s="14" t="s">
        <v>19</v>
      </c>
      <c r="O1" s="14" t="s">
        <v>23</v>
      </c>
      <c r="P1" s="13" t="s">
        <v>36</v>
      </c>
      <c r="Q1" s="14" t="s">
        <v>24</v>
      </c>
      <c r="R1" s="13" t="s">
        <v>25</v>
      </c>
      <c r="S1" s="13" t="s">
        <v>97</v>
      </c>
      <c r="T1" s="13" t="s">
        <v>153</v>
      </c>
      <c r="U1" s="13" t="s">
        <v>141</v>
      </c>
      <c r="V1" s="13" t="s">
        <v>17</v>
      </c>
    </row>
    <row r="2" spans="1:25" s="15" customFormat="1" ht="45">
      <c r="A2" s="16"/>
      <c r="B2" s="16"/>
      <c r="C2" s="16"/>
      <c r="D2" s="16"/>
      <c r="E2" s="16"/>
      <c r="F2" s="16"/>
      <c r="G2" s="16" t="s">
        <v>92</v>
      </c>
      <c r="H2" s="16" t="s">
        <v>94</v>
      </c>
      <c r="I2" s="16"/>
      <c r="J2" s="17"/>
      <c r="K2" s="17"/>
      <c r="L2" s="31"/>
      <c r="M2" s="16"/>
      <c r="N2" s="17"/>
      <c r="O2" s="17"/>
      <c r="P2" s="16"/>
      <c r="Q2" s="18" t="s">
        <v>63</v>
      </c>
      <c r="R2" s="19" t="s">
        <v>64</v>
      </c>
      <c r="S2" s="16" t="s">
        <v>98</v>
      </c>
      <c r="T2" s="16"/>
      <c r="U2" s="16"/>
      <c r="V2" s="16" t="s">
        <v>65</v>
      </c>
    </row>
    <row r="3" spans="1:25" s="26" customFormat="1" ht="15">
      <c r="A3" s="20" t="s">
        <v>122</v>
      </c>
      <c r="B3" s="21" t="s">
        <v>129</v>
      </c>
      <c r="C3" s="22"/>
      <c r="D3" s="23">
        <f ca="1">TODAY()+1</f>
        <v>44889</v>
      </c>
      <c r="E3" s="20" t="s">
        <v>208</v>
      </c>
      <c r="F3" s="26" t="s">
        <v>129</v>
      </c>
      <c r="G3" s="137" t="s">
        <v>89</v>
      </c>
      <c r="H3" s="137" t="s">
        <v>90</v>
      </c>
      <c r="I3" s="24" t="s">
        <v>107</v>
      </c>
      <c r="J3" s="18" t="s">
        <v>61</v>
      </c>
      <c r="K3" s="25">
        <v>12</v>
      </c>
      <c r="L3" s="22">
        <v>1</v>
      </c>
      <c r="M3" s="50" t="s">
        <v>62</v>
      </c>
      <c r="N3" s="18" t="s">
        <v>62</v>
      </c>
      <c r="P3" s="20" t="s">
        <v>142</v>
      </c>
      <c r="S3" s="27" t="s">
        <v>200</v>
      </c>
      <c r="T3" s="27" t="s">
        <v>156</v>
      </c>
      <c r="U3" s="20" t="s">
        <v>142</v>
      </c>
      <c r="Y3" s="26" t="s">
        <v>179</v>
      </c>
    </row>
    <row r="4" spans="1:25" s="26" customFormat="1" ht="15">
      <c r="A4" s="20" t="s">
        <v>123</v>
      </c>
      <c r="B4" s="21" t="s">
        <v>130</v>
      </c>
      <c r="C4" s="22" t="s">
        <v>134</v>
      </c>
      <c r="E4" s="20" t="s">
        <v>186</v>
      </c>
      <c r="F4" s="22" t="s">
        <v>104</v>
      </c>
      <c r="G4" s="137"/>
      <c r="H4" s="137"/>
      <c r="I4" s="24" t="s">
        <v>108</v>
      </c>
      <c r="J4" s="18" t="s">
        <v>68</v>
      </c>
      <c r="K4" s="25">
        <v>24</v>
      </c>
      <c r="L4" s="22">
        <v>2</v>
      </c>
      <c r="M4" s="50" t="s">
        <v>69</v>
      </c>
      <c r="N4" s="18" t="s">
        <v>69</v>
      </c>
      <c r="P4" s="20" t="s">
        <v>144</v>
      </c>
      <c r="S4" s="27" t="s">
        <v>201</v>
      </c>
      <c r="T4" s="27" t="s">
        <v>155</v>
      </c>
      <c r="U4" s="20" t="s">
        <v>143</v>
      </c>
      <c r="Y4" s="26" t="s">
        <v>178</v>
      </c>
    </row>
    <row r="5" spans="1:25" s="26" customFormat="1" ht="15">
      <c r="A5" s="20" t="s">
        <v>124</v>
      </c>
      <c r="B5" s="21" t="s">
        <v>131</v>
      </c>
      <c r="E5" s="20" t="s">
        <v>187</v>
      </c>
      <c r="F5" s="22" t="s">
        <v>106</v>
      </c>
      <c r="G5" s="137"/>
      <c r="H5" s="137"/>
      <c r="I5" s="24" t="s">
        <v>109</v>
      </c>
      <c r="J5" s="18" t="s">
        <v>72</v>
      </c>
      <c r="L5" s="22">
        <v>3</v>
      </c>
      <c r="M5" s="50" t="s">
        <v>73</v>
      </c>
      <c r="N5" s="18" t="s">
        <v>73</v>
      </c>
      <c r="S5" s="27" t="s">
        <v>202</v>
      </c>
      <c r="T5" s="27" t="s">
        <v>154</v>
      </c>
      <c r="Y5" s="26" t="s">
        <v>177</v>
      </c>
    </row>
    <row r="6" spans="1:25" s="26" customFormat="1">
      <c r="A6" s="20" t="s">
        <v>125</v>
      </c>
      <c r="E6" s="20" t="s">
        <v>102</v>
      </c>
      <c r="F6" s="22" t="s">
        <v>105</v>
      </c>
      <c r="G6" s="137"/>
      <c r="H6" s="137"/>
      <c r="I6" s="24" t="s">
        <v>110</v>
      </c>
      <c r="J6" s="18" t="s">
        <v>51</v>
      </c>
      <c r="L6" s="22">
        <v>4</v>
      </c>
      <c r="M6" s="50" t="s">
        <v>76</v>
      </c>
      <c r="N6" s="18" t="s">
        <v>76</v>
      </c>
      <c r="Y6" s="26" t="s">
        <v>176</v>
      </c>
    </row>
    <row r="7" spans="1:25" s="26" customFormat="1">
      <c r="A7" s="20" t="s">
        <v>117</v>
      </c>
      <c r="F7" s="22" t="s">
        <v>117</v>
      </c>
      <c r="G7" s="137"/>
      <c r="H7" s="137"/>
      <c r="I7" s="24" t="s">
        <v>111</v>
      </c>
      <c r="L7" s="22">
        <v>5</v>
      </c>
      <c r="M7" s="50" t="s">
        <v>77</v>
      </c>
      <c r="N7" s="18" t="s">
        <v>77</v>
      </c>
      <c r="Y7" s="26" t="s">
        <v>175</v>
      </c>
    </row>
    <row r="8" spans="1:25" s="26" customFormat="1">
      <c r="A8" s="20" t="s">
        <v>126</v>
      </c>
      <c r="I8" s="24" t="s">
        <v>112</v>
      </c>
      <c r="L8" s="22">
        <v>6</v>
      </c>
      <c r="M8" s="50" t="s">
        <v>79</v>
      </c>
      <c r="N8" s="18" t="s">
        <v>79</v>
      </c>
      <c r="Y8" s="26" t="s">
        <v>174</v>
      </c>
    </row>
    <row r="9" spans="1:25" s="26" customFormat="1">
      <c r="I9" s="24" t="s">
        <v>113</v>
      </c>
      <c r="L9" s="22">
        <v>7</v>
      </c>
      <c r="M9" s="50" t="s">
        <v>81</v>
      </c>
      <c r="N9" s="18" t="s">
        <v>81</v>
      </c>
      <c r="Y9" s="26" t="s">
        <v>173</v>
      </c>
    </row>
    <row r="10" spans="1:25" s="26" customFormat="1">
      <c r="I10" s="24" t="s">
        <v>114</v>
      </c>
      <c r="L10" s="22">
        <v>8</v>
      </c>
      <c r="M10" s="50" t="s">
        <v>83</v>
      </c>
      <c r="N10" s="18" t="s">
        <v>83</v>
      </c>
      <c r="Y10" s="26" t="s">
        <v>172</v>
      </c>
    </row>
    <row r="11" spans="1:25" s="26" customFormat="1">
      <c r="I11" s="24" t="s">
        <v>115</v>
      </c>
      <c r="L11" s="22">
        <v>9</v>
      </c>
      <c r="M11" s="50" t="s">
        <v>84</v>
      </c>
      <c r="N11" s="18" t="s">
        <v>84</v>
      </c>
      <c r="Y11" s="26" t="s">
        <v>168</v>
      </c>
    </row>
    <row r="12" spans="1:25" s="26" customFormat="1">
      <c r="I12" s="24" t="s">
        <v>116</v>
      </c>
      <c r="L12" s="22">
        <v>10</v>
      </c>
      <c r="M12" s="50" t="s">
        <v>52</v>
      </c>
      <c r="N12" s="18" t="s">
        <v>52</v>
      </c>
      <c r="Y12" s="26" t="s">
        <v>169</v>
      </c>
    </row>
    <row r="13" spans="1:25" s="26" customFormat="1">
      <c r="L13" s="22">
        <v>11</v>
      </c>
      <c r="M13" s="50" t="s">
        <v>87</v>
      </c>
      <c r="N13" s="18" t="s">
        <v>87</v>
      </c>
      <c r="Y13" s="26" t="s">
        <v>170</v>
      </c>
    </row>
    <row r="14" spans="1:25" s="26" customFormat="1">
      <c r="L14" s="22">
        <v>12</v>
      </c>
      <c r="M14" s="50" t="s">
        <v>88</v>
      </c>
      <c r="N14" s="18" t="s">
        <v>88</v>
      </c>
      <c r="Y14" s="26" t="s">
        <v>171</v>
      </c>
    </row>
    <row r="15" spans="1:25" s="26" customFormat="1"/>
    <row r="16" spans="1:25" s="26" customFormat="1"/>
    <row r="17" spans="12:28" s="26" customFormat="1"/>
    <row r="18" spans="12:28" s="26" customFormat="1"/>
    <row r="19" spans="12:28" s="28" customFormat="1" ht="15">
      <c r="L19" s="15"/>
      <c r="W19" s="13" t="s">
        <v>14</v>
      </c>
      <c r="X19" s="13" t="s">
        <v>159</v>
      </c>
      <c r="Y19" s="13" t="s">
        <v>158</v>
      </c>
    </row>
    <row r="20" spans="12:28" ht="150" customHeight="1">
      <c r="V20" s="83" t="s">
        <v>204</v>
      </c>
      <c r="W20" s="29" t="str">
        <f>E3</f>
        <v>Frameless</v>
      </c>
      <c r="X20" s="26" t="s">
        <v>160</v>
      </c>
    </row>
    <row r="21" spans="12:28" ht="150" customHeight="1">
      <c r="X21" s="26" t="s">
        <v>161</v>
      </c>
      <c r="Z21" s="56" t="s">
        <v>184</v>
      </c>
    </row>
    <row r="22" spans="12:28" ht="150" customHeight="1">
      <c r="W22" s="29" t="str">
        <f>E4</f>
        <v>Snap Frame</v>
      </c>
      <c r="X22" s="26" t="s">
        <v>162</v>
      </c>
      <c r="Z22" s="56" t="s">
        <v>183</v>
      </c>
    </row>
    <row r="23" spans="12:28" ht="150" customHeight="1">
      <c r="W23" s="29" t="str">
        <f>E5</f>
        <v>Double Sided Snap Frame</v>
      </c>
      <c r="X23" s="26" t="s">
        <v>163</v>
      </c>
      <c r="Z23" s="56" t="s">
        <v>185</v>
      </c>
    </row>
    <row r="24" spans="12:28" ht="150" customHeight="1">
      <c r="W24" s="29" t="str">
        <f>E6</f>
        <v>Fabric Light Box</v>
      </c>
      <c r="X24" s="26" t="s">
        <v>164</v>
      </c>
      <c r="Z24" s="56"/>
    </row>
    <row r="25" spans="12:28">
      <c r="X25" s="26"/>
    </row>
    <row r="26" spans="12:28" ht="15">
      <c r="Z26" s="13" t="s">
        <v>14</v>
      </c>
      <c r="AA26" s="13" t="s">
        <v>159</v>
      </c>
      <c r="AB26" s="13" t="s">
        <v>165</v>
      </c>
    </row>
    <row r="27" spans="12:28" ht="225" customHeight="1">
      <c r="Y27" s="83" t="s">
        <v>205</v>
      </c>
      <c r="Z27" s="29" t="str">
        <f>W20</f>
        <v>Frameless</v>
      </c>
      <c r="AA27" s="29" t="s">
        <v>166</v>
      </c>
    </row>
    <row r="28" spans="12:28" ht="225" customHeight="1">
      <c r="Z28" s="29" t="str">
        <f>W22</f>
        <v>Snap Frame</v>
      </c>
      <c r="AA28" s="29" t="s">
        <v>188</v>
      </c>
    </row>
    <row r="29" spans="12:28" ht="225" customHeight="1">
      <c r="Z29" s="29" t="str">
        <f>W23</f>
        <v>Double Sided Snap Frame</v>
      </c>
      <c r="AA29" s="29" t="s">
        <v>189</v>
      </c>
    </row>
    <row r="30" spans="12:28" ht="225" customHeight="1">
      <c r="Z30" s="29" t="str">
        <f t="shared" ref="Z30" si="0">W24</f>
        <v>Fabric Light Box</v>
      </c>
      <c r="AA30" s="29" t="s">
        <v>167</v>
      </c>
    </row>
  </sheetData>
  <mergeCells count="3">
    <mergeCell ref="G3:G7"/>
    <mergeCell ref="H3:H7"/>
    <mergeCell ref="L1:M1"/>
  </mergeCells>
  <phoneticPr fontId="22" type="noConversion"/>
  <pageMargins left="0.7" right="0.7" top="0.75" bottom="0.75" header="0.3" footer="0.3"/>
  <pageSetup orientation="portrait" horizontalDpi="0" verticalDpi="0"/>
  <ignoredErrors>
    <ignoredError sqref="J3:J6" numberStoredAsText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41"/>
  <sheetViews>
    <sheetView topLeftCell="A10" zoomScaleNormal="100" workbookViewId="0">
      <selection activeCell="B10" sqref="B10"/>
    </sheetView>
  </sheetViews>
  <sheetFormatPr baseColWidth="10" defaultColWidth="0" defaultRowHeight="18" zeroHeight="1"/>
  <cols>
    <col min="1" max="1" width="42.3984375" style="1" customWidth="1"/>
    <col min="2" max="2" width="19.59765625" style="1" bestFit="1" customWidth="1"/>
    <col min="3" max="3" width="54.796875" style="1" customWidth="1"/>
    <col min="4" max="4" width="12.796875" style="1" customWidth="1"/>
    <col min="5" max="5" width="38.3984375" style="1" customWidth="1"/>
    <col min="6" max="6" width="3.19921875" style="77" customWidth="1"/>
    <col min="7" max="16384" width="10.796875" style="1" hidden="1"/>
  </cols>
  <sheetData>
    <row r="1" spans="1:5" ht="27" customHeight="1">
      <c r="A1" s="148" t="s">
        <v>13</v>
      </c>
      <c r="B1" s="148"/>
      <c r="C1" s="148"/>
      <c r="D1" s="77"/>
      <c r="E1" s="81" t="s">
        <v>194</v>
      </c>
    </row>
    <row r="2" spans="1:5" ht="24" thickBot="1">
      <c r="A2" s="98" t="s">
        <v>15</v>
      </c>
      <c r="B2" s="82"/>
      <c r="C2" s="77"/>
      <c r="D2" s="77"/>
      <c r="E2" s="77"/>
    </row>
    <row r="3" spans="1:5" ht="24" customHeight="1" thickBot="1">
      <c r="A3" s="85"/>
      <c r="B3" s="86" t="s">
        <v>31</v>
      </c>
      <c r="C3" s="90" t="s">
        <v>49</v>
      </c>
      <c r="D3" s="91"/>
      <c r="E3" s="92" t="s">
        <v>26</v>
      </c>
    </row>
    <row r="4" spans="1:5" ht="32" customHeight="1" thickBot="1">
      <c r="A4" s="149" t="s">
        <v>0</v>
      </c>
      <c r="B4" s="150"/>
      <c r="C4" s="76" t="str">
        <f>C8</f>
        <v>HLPT/NF/3624/50/02/24/A6</v>
      </c>
      <c r="D4" s="88"/>
      <c r="E4" s="66" t="str">
        <f>"Character Count = "&amp;LEN(C4)</f>
        <v>Character Count = 24</v>
      </c>
    </row>
    <row r="5" spans="1:5" ht="23" customHeight="1" thickBot="1">
      <c r="A5" s="87"/>
      <c r="B5" s="88"/>
      <c r="C5" s="93"/>
      <c r="D5" s="88"/>
      <c r="E5" s="94"/>
    </row>
    <row r="6" spans="1:5" ht="140" customHeight="1" thickBot="1">
      <c r="A6" s="89" t="s">
        <v>196</v>
      </c>
      <c r="B6" s="151" t="str">
        <f>B32</f>
        <v>LED Light Panel, flexible LED Strip, No Frame: 36" x 24" x 0.25" [914mm x 610mm x 6mm], Landscape; 5000K White 2835H LED strip on 2 long sides; without diffuser; 24Vdc; 34W; (1) 36" [914 mm] power cord with DC Barrel female socket (5.5mm x 2.1mm) exiting per Front View: right side, bottom corner [A6]. Includes 24V 2A panel driver.</v>
      </c>
      <c r="C6" s="152"/>
      <c r="D6" s="153" t="s">
        <v>197</v>
      </c>
      <c r="E6" s="154"/>
    </row>
    <row r="7" spans="1:5" ht="23" customHeight="1" thickBot="1">
      <c r="A7" s="95"/>
      <c r="B7" s="96"/>
      <c r="C7" s="96"/>
      <c r="D7" s="96"/>
      <c r="E7" s="97"/>
    </row>
    <row r="8" spans="1:5" ht="23" customHeight="1">
      <c r="A8" s="77"/>
      <c r="B8" s="77"/>
      <c r="C8" s="78" t="str">
        <f>B10&amp;"/"&amp;B12&amp;"/"&amp;ROUNDDOWN(B16,0)&amp;ROUNDDOWN(B17,0)&amp;"/"&amp;B18&amp;"/"&amp;B19&amp;"/"&amp;B20&amp;"/"&amp;B21&amp;IF(B23&lt;&gt;"",B23,"")</f>
        <v>HLPT/NF/3624/50/02/24/A6</v>
      </c>
      <c r="D8" s="77"/>
      <c r="E8" s="77"/>
    </row>
    <row r="9" spans="1:5">
      <c r="A9" s="79"/>
      <c r="B9" s="80" t="s">
        <v>1</v>
      </c>
      <c r="C9" s="80" t="s">
        <v>2</v>
      </c>
      <c r="D9" s="161" t="s">
        <v>3</v>
      </c>
      <c r="E9" s="161"/>
    </row>
    <row r="10" spans="1:5" ht="76" customHeight="1">
      <c r="A10" s="3" t="s">
        <v>12</v>
      </c>
      <c r="B10" s="7" t="s">
        <v>54</v>
      </c>
      <c r="C10" s="84" t="str">
        <f>IF(B10="HLPT","LED Light Panel, flexible LED Strip",IF(B10="HLPR","LED Light Panel, rigid LED Strip",IF(AND(B10="HLPB",B11="S"),"Snap Frame Light Box",IF(AND(B10="HLPB",B11="F"),"Fabric Light Box","INVALID - CHOOSE Light Box Version"))))</f>
        <v>LED Light Panel, flexible LED Strip</v>
      </c>
      <c r="D10" s="155" t="s">
        <v>53</v>
      </c>
      <c r="E10" s="155"/>
    </row>
    <row r="11" spans="1:5" ht="61" customHeight="1" thickBot="1">
      <c r="A11" s="101" t="s">
        <v>56</v>
      </c>
      <c r="B11" s="100" t="s">
        <v>99</v>
      </c>
      <c r="C11" s="102" t="str">
        <f>IF(OR(B10="HLPT",B10="HLPR"),"N/A - Light Panel", IF(AND(B10="HLPB",B11="S"),"Snap Frame",IF(AND(B10="HLPB",B11="F"),"Fabric","INVALID - CHOOSE S or F")))</f>
        <v>N/A - Light Panel</v>
      </c>
      <c r="D11" s="163" t="s">
        <v>100</v>
      </c>
      <c r="E11" s="164"/>
    </row>
    <row r="12" spans="1:5" ht="45" customHeight="1">
      <c r="A12" s="108" t="s">
        <v>14</v>
      </c>
      <c r="B12" s="107" t="s">
        <v>60</v>
      </c>
      <c r="C12" s="106" t="str" cm="1">
        <f t="array" ref="C12">_xlfn.IFS(AND(B10="HLPB",OR(B12="SF",B12="SX",B12="S2"),B13="Silver"),_xlfn.IFS(B12="SF","Silver Frame",B12="SX","Silver X-Large Frame",B12="S2","Silver 2-Sided Frame"),AND(B10="HLPB",OR(B12="BF",B12="BX",B12="B2"),B13="Black"),_xlfn.IFS(B12="BF","Black Frame",B12="BX","Black X-Large Frame",B12="B2","Black 2-Sided Frame"),AND(B10="HLPB",OR(B12="WF",B12="WX",B12="W2"),B13="White"),_xlfn.IFS(B12="WF","White Frame",B12="WX","White X-Large Frame",B12="W2","White 2-Sided Frame"), AND(B10&lt;&gt;"HLPB",OR(B12="NF",B12="N2"),B13="N/A"),_xlfn.IFS(B12="NF","No Frame",B12="N2","No Frame, 2-Sided"),AND(B10="HLPB",B12="xx",B13="SPECIAL"),"CUSTOM COLOR",B12&lt;&gt;"","INVALID")</f>
        <v>No Frame</v>
      </c>
      <c r="D12" s="159" t="s">
        <v>207</v>
      </c>
      <c r="E12" s="160"/>
    </row>
    <row r="13" spans="1:5" ht="31" customHeight="1">
      <c r="A13" s="140" t="s">
        <v>103</v>
      </c>
      <c r="B13" s="142" t="str">
        <f>'Panel-LED RFQ'!E19</f>
        <v>N/A</v>
      </c>
      <c r="C13" s="145" t="str" cm="1">
        <f t="array" ref="C13">IF(OR(AND(B10&lt;&gt;"HLPB",OR(B12="NF",B12="N2"),B13="N/A"),AND(B10="HLPB",OR(B12="SF",B12="SX",B12="S2"),B13="Silver"),AND(B10="HLPB",OR(B12="BF",B12="BX",B12="B2"),B13="Black"),AND(B10="HLPB",OR(B12="WF",B12="WX",B12="W2"),B13="White"),AND(B10="HLPB",B12="xx",B13="SPECIAL")),"VALID",_xlfn.IFS(AND(B10&lt;&gt;"HLPB",B13&lt;&gt;"N/A"),"INVALID - CHOOSE HLPB",AND(B10&lt;&gt;"HLPB",B13="N/A"),"CHOOSE NF or N2",AND(B10="HLPB",B13="Silver"),"CHOOSE SF, SX, or S2",AND(B10="HLPB",B13="Black"),"CHOOSE BF, BX, or B2",AND(B10="HLPB",B13="White"),"CHOOSE WF, WX, or W2",AND(B10="HLPB",B13="SPECIAL"),"CHOOSE xx"))</f>
        <v>VALID</v>
      </c>
      <c r="D13" s="155" t="s">
        <v>210</v>
      </c>
      <c r="E13" s="156"/>
    </row>
    <row r="14" spans="1:5" ht="31" customHeight="1">
      <c r="A14" s="140"/>
      <c r="B14" s="143"/>
      <c r="C14" s="146"/>
      <c r="D14" s="155" t="s">
        <v>211</v>
      </c>
      <c r="E14" s="156"/>
    </row>
    <row r="15" spans="1:5" ht="31" customHeight="1" thickBot="1">
      <c r="A15" s="141"/>
      <c r="B15" s="144"/>
      <c r="C15" s="147"/>
      <c r="D15" s="157" t="s">
        <v>212</v>
      </c>
      <c r="E15" s="158"/>
    </row>
    <row r="16" spans="1:5" ht="60" customHeight="1">
      <c r="A16" s="103" t="s">
        <v>38</v>
      </c>
      <c r="B16" s="104">
        <f>'Panel-LED RFQ'!L12</f>
        <v>36</v>
      </c>
      <c r="C16" s="105" t="str">
        <f>IF(B16&lt;B17,"PANEL DIMENSIONS REVERSED",IF(AND(B16&gt;0,B16&lt;=CONVERT(3000,"mm","in")),"horizontal Width across top or bottom side of panel is "&amp;B16&amp;" inches","PANEL DIMENSION IS OUT OF RANGE"))</f>
        <v>horizontal Width across top or bottom side of panel is 36 inches</v>
      </c>
      <c r="D16" s="162" t="s">
        <v>33</v>
      </c>
      <c r="E16" s="162"/>
    </row>
    <row r="17" spans="1:5" ht="60" customHeight="1">
      <c r="A17" s="4" t="s">
        <v>39</v>
      </c>
      <c r="B17" s="58">
        <f>'Panel-LED RFQ'!H16</f>
        <v>24</v>
      </c>
      <c r="C17" s="99" t="str">
        <f>IF(B17&gt;B16,"PANEL DIMENSIONS REVERSED",IF(AND(B17&gt;0,B17&lt;=CONVERT(2500,"mm","in")),"vertical Height down left or right side of panel is "&amp;B17&amp;" inches","PANEL DIMENSION IS OUT OF RANGE"))</f>
        <v>vertical Height down left or right side of panel is 24 inches</v>
      </c>
      <c r="D17" s="155" t="s">
        <v>32</v>
      </c>
      <c r="E17" s="155"/>
    </row>
    <row r="18" spans="1:5" ht="61" customHeight="1">
      <c r="A18" s="3" t="s">
        <v>16</v>
      </c>
      <c r="B18" s="61" t="str">
        <f>LEFT('Panel-LED RFQ'!E20,2)</f>
        <v>50</v>
      </c>
      <c r="C18" s="2" t="str" cm="1">
        <f t="array" ref="C18">_xlfn.IFS(B18="27","2700K",B18="30","3000K",B18="35","3500K",B18="41","4100K",B18="45","4500K",B18="50","5000K",B18="53","5300K",B18="57","5700K",B18="60","6000K",B18="65","6500K",B18&lt;&gt;"","INVALID CCT FROM RFQ")</f>
        <v>5000K</v>
      </c>
      <c r="D18" s="155" t="s">
        <v>101</v>
      </c>
      <c r="E18" s="155"/>
    </row>
    <row r="19" spans="1:5" ht="73" customHeight="1">
      <c r="A19" s="3" t="s">
        <v>34</v>
      </c>
      <c r="B19" s="59" t="s">
        <v>68</v>
      </c>
      <c r="C19" s="84" t="str">
        <f>IF(B19="01","LED strip on 1 long side",IF(B19="02","LED strip on 2 long sides",IF(AND(B10="HLPB",B19="03"),"LED strip on 3 sides",IF(AND(OR(B10="HLPB",B10="HLFB"),B19="04"),"LED strip on 4 sides","INVALID OPTION"))))</f>
        <v>LED strip on 2 long sides</v>
      </c>
      <c r="D19" s="155" t="s">
        <v>45</v>
      </c>
      <c r="E19" s="155"/>
    </row>
    <row r="20" spans="1:5" ht="47" customHeight="1">
      <c r="A20" s="3" t="s">
        <v>35</v>
      </c>
      <c r="B20" s="60">
        <v>24</v>
      </c>
      <c r="C20" s="84" t="str">
        <f>IF(B20=12,"12Vdc, 0.5A-10A",IF(B20=24,"24Vdc, 0.5A-8.32A","INVALID OPTION"))</f>
        <v>24Vdc, 0.5A-8.32A</v>
      </c>
      <c r="D20" s="155" t="s">
        <v>40</v>
      </c>
      <c r="E20" s="155"/>
    </row>
    <row r="21" spans="1:5" ht="63" customHeight="1">
      <c r="A21" s="4" t="s">
        <v>18</v>
      </c>
      <c r="B21" s="64" t="str">
        <f>'Panel-LED RFQ'!E28</f>
        <v>A6</v>
      </c>
      <c r="C21" s="84" t="str">
        <f>IF(LEFT(B21,1)="A","Front View: ",IF(LEFT(B21,1)="B","Back View: ",""))&amp;IF(B21="A1","top side, left corner",IF(B21="A2","top side, right corner",IF(B21="A3","left side, top corner",IF(B21="A4","right side, top corner",IF(B21="A5","left side, bottom corner",IF(B21="A6","right side, bottom corner",IF(B21="A7","bottom side, left corner",IF(B21="A8","bottom side, right corner",IF(B21="B1","top left corner",IF(B21="B2","top right corner",IF(B21="B3","bottom left corner",IF(B21="B4","bottom right corner","INVALID OPTION"))))))))))))</f>
        <v>Front View: right side, bottom corner</v>
      </c>
      <c r="D21" s="155" t="s">
        <v>41</v>
      </c>
      <c r="E21" s="155"/>
    </row>
    <row r="22" spans="1:5" ht="170" customHeight="1">
      <c r="A22" s="166"/>
      <c r="B22" s="166"/>
      <c r="C22" s="166"/>
      <c r="D22" s="155"/>
      <c r="E22" s="155"/>
    </row>
    <row r="23" spans="1:5" ht="63" customHeight="1">
      <c r="A23" s="3" t="s">
        <v>19</v>
      </c>
      <c r="B23" s="59"/>
      <c r="C23" s="2" t="str">
        <f>IF(B23="","2nd Power Cord Not Required",IF(LEFT(B23,1)="A","Front View: ",IF(LEFT(B23,1)="B","Back View: ",""))&amp;IF(B23="A1","top side, left corner",IF(B23="A2","top side, right corner",IF(B23="A3","left side, top corner",IF(B23="A4","right side, top corner",IF(B23="A5","left side, bottom corner",IF(B23="A6","right side, bottom corner",IF(B23="A7","bottom side, left corner",IF(B23="A8","bottom side, right corner",IF(B23="B1","top left corner",IF(B23="B2","top right corner",IF(B23="B3","bottom left corner",IF(B23="B4","bottom right corner","INVALID OPTION")))))))))))))</f>
        <v>2nd Power Cord Not Required</v>
      </c>
      <c r="D23" s="155" t="s">
        <v>41</v>
      </c>
      <c r="E23" s="155"/>
    </row>
    <row r="24" spans="1:5" ht="170" customHeight="1">
      <c r="A24" s="166"/>
      <c r="B24" s="166"/>
      <c r="C24" s="166"/>
      <c r="D24" s="155"/>
      <c r="E24" s="155"/>
    </row>
    <row r="25" spans="1:5" ht="46" customHeight="1">
      <c r="A25" s="4" t="s">
        <v>23</v>
      </c>
      <c r="B25" s="7">
        <v>0.25</v>
      </c>
      <c r="C25" s="84" t="str">
        <f>B25&amp;" inches thick"</f>
        <v>0.25 inches thick</v>
      </c>
      <c r="D25" s="155" t="s">
        <v>44</v>
      </c>
      <c r="E25" s="155"/>
    </row>
    <row r="26" spans="1:5" ht="46" customHeight="1">
      <c r="A26" s="4" t="s">
        <v>36</v>
      </c>
      <c r="B26" s="58" t="str">
        <f>'Panel-LED RFQ'!E21</f>
        <v>None</v>
      </c>
      <c r="C26" s="84" t="str">
        <f>IF(B26="None","without diffuser",IF(B26="Diffuser","with diffuser","INVALID OPTION"))</f>
        <v>without diffuser</v>
      </c>
      <c r="D26" s="155" t="s">
        <v>193</v>
      </c>
      <c r="E26" s="155"/>
    </row>
    <row r="27" spans="1:5" ht="34" customHeight="1">
      <c r="A27" s="4" t="s">
        <v>24</v>
      </c>
      <c r="B27" s="7">
        <v>34</v>
      </c>
      <c r="C27" s="84" t="str">
        <f>IF(B27&lt;&gt;"",B27&amp;"W","[tbd]W")</f>
        <v>34W</v>
      </c>
      <c r="D27" s="155" t="s">
        <v>43</v>
      </c>
      <c r="E27" s="155"/>
    </row>
    <row r="28" spans="1:5" ht="34" customHeight="1">
      <c r="A28" s="4" t="s">
        <v>25</v>
      </c>
      <c r="B28" s="58">
        <f>'Panel-LED RFQ'!E27</f>
        <v>36</v>
      </c>
      <c r="C28" s="84" t="str">
        <f>IF(AND(B28&gt;=1,B28&lt;=144),"Power Cord Length is "&amp;B28&amp;" inches","POWER CORD LENGTH IS OUT OF RANGE")</f>
        <v>Power Cord Length is 36 inches</v>
      </c>
      <c r="D28" s="155" t="s">
        <v>42</v>
      </c>
      <c r="E28" s="155"/>
    </row>
    <row r="29" spans="1:5" ht="104" customHeight="1">
      <c r="A29" s="4" t="s">
        <v>198</v>
      </c>
      <c r="B29" s="58" t="str">
        <f>IF(OR('Panel-LED RFQ'!E25="Mates to Factory Driver",B20=12),"DC Socket", IF('Panel-LED RFQ'!E25="Mates to Hera 96W Driver","DC Plug","Molex Plug"))</f>
        <v>DC Socket</v>
      </c>
      <c r="C29" s="84" t="str">
        <f>IF(AND(B20=12,OR(B29="DC Plug",B29="Molex Plug")),"INVALID OPTION FOR 12VDC",IF(B29="DC Socket","DC Barrel female socket (5.5mm x 2.1mm)",IF(B29="Molex Plug","22 AWG white wire, Molex KK 2.54mm male plug",IF(B29="DC Plug","DC Barrel male plug (5.5mm x 2.1mm)","INVALID OPTION"))))</f>
        <v>DC Barrel female socket (5.5mm x 2.1mm)</v>
      </c>
      <c r="D29" s="155" t="s">
        <v>203</v>
      </c>
      <c r="E29" s="155"/>
    </row>
    <row r="30" spans="1:5" ht="47" customHeight="1">
      <c r="A30" s="4" t="s">
        <v>37</v>
      </c>
      <c r="B30" s="58" t="str">
        <f>'Panel-LED RFQ'!E29</f>
        <v>Factory Driver</v>
      </c>
      <c r="C30" s="84" t="str">
        <f>IF(B30="Factory Driver","Includes "&amp;B20&amp;"V "&amp;IF(B27&lt;&gt;"",CEILING(B27/B20,1)&amp;"A ","")&amp;"panel driver.",IF(B30="None","Panel driver not included.","INVALID OPTION"))</f>
        <v>Includes 24V 2A panel driver.</v>
      </c>
      <c r="D30" s="155" t="s">
        <v>192</v>
      </c>
      <c r="E30" s="155"/>
    </row>
    <row r="31" spans="1:5" ht="81" customHeight="1">
      <c r="A31" s="65" t="s">
        <v>191</v>
      </c>
      <c r="B31" s="165"/>
      <c r="C31" s="165"/>
      <c r="D31" s="167" t="s">
        <v>30</v>
      </c>
      <c r="E31" s="162"/>
    </row>
    <row r="32" spans="1:5" ht="140" customHeight="1">
      <c r="A32" s="3" t="s">
        <v>4</v>
      </c>
      <c r="B32" s="173" t="str">
        <f>C10&amp;", "&amp;C12&amp;": "&amp;B16&amp;""" x "&amp;B17&amp;""" x "&amp;B25&amp;""" ["&amp;ROUND(CONVERT(B16,"in","mm"),0)&amp;"mm x "&amp;ROUND(CONVERT(B17,"in","mm"),0)&amp;"mm x "&amp;ROUND(CONVERT(B25,"in","mm"),0)&amp;"mm], Landscape; "&amp;C18&amp;" White 2835H "&amp;C19&amp;"; "&amp;C26&amp;"; "&amp;LEFT(C20,5)&amp;"; "&amp;C27&amp;"; (1) "&amp;B28&amp;""" ["&amp;ROUND(CONVERT(B28,"in","mm"),0)&amp;" mm] power cord with "&amp;C29&amp;" exiting per "&amp;C21&amp;" ["&amp;B21&amp;"]. "&amp;C30&amp;""&amp;B31</f>
        <v>LED Light Panel, flexible LED Strip, No Frame: 36" x 24" x 0.25" [914mm x 610mm x 6mm], Landscape; 5000K White 2835H LED strip on 2 long sides; without diffuser; 24Vdc; 34W; (1) 36" [914 mm] power cord with DC Barrel female socket (5.5mm x 2.1mm) exiting per Front View: right side, bottom corner [A6]. Includes 24V 2A panel driver.</v>
      </c>
      <c r="C32" s="173"/>
      <c r="D32" s="168" t="s">
        <v>21</v>
      </c>
      <c r="E32" s="168"/>
    </row>
    <row r="33" spans="1:5" ht="140" customHeight="1">
      <c r="A33" s="3" t="s">
        <v>5</v>
      </c>
      <c r="B33" s="173" t="str">
        <f>B32</f>
        <v>LED Light Panel, flexible LED Strip, No Frame: 36" x 24" x 0.25" [914mm x 610mm x 6mm], Landscape; 5000K White 2835H LED strip on 2 long sides; without diffuser; 24Vdc; 34W; (1) 36" [914 mm] power cord with DC Barrel female socket (5.5mm x 2.1mm) exiting per Front View: right side, bottom corner [A6]. Includes 24V 2A panel driver.</v>
      </c>
      <c r="C33" s="173"/>
      <c r="D33" s="168" t="s">
        <v>21</v>
      </c>
      <c r="E33" s="168"/>
    </row>
    <row r="34" spans="1:5" ht="24" customHeight="1">
      <c r="A34" s="3" t="s">
        <v>27</v>
      </c>
      <c r="B34" s="169" t="s">
        <v>11</v>
      </c>
      <c r="C34" s="169"/>
      <c r="D34" s="170" t="s">
        <v>21</v>
      </c>
      <c r="E34" s="171"/>
    </row>
    <row r="35" spans="1:5" ht="24" customHeight="1">
      <c r="A35" s="3" t="s">
        <v>28</v>
      </c>
      <c r="B35" s="169"/>
      <c r="C35" s="169"/>
      <c r="D35" s="170" t="s">
        <v>21</v>
      </c>
      <c r="E35" s="171"/>
    </row>
    <row r="36" spans="1:5" ht="24" customHeight="1">
      <c r="A36" s="3" t="s">
        <v>29</v>
      </c>
      <c r="B36" s="172">
        <v>1</v>
      </c>
      <c r="C36" s="172"/>
      <c r="D36" s="170" t="s">
        <v>21</v>
      </c>
      <c r="E36" s="171"/>
    </row>
    <row r="37" spans="1:5" ht="24" customHeight="1">
      <c r="A37" s="3" t="s">
        <v>6</v>
      </c>
      <c r="B37" s="169"/>
      <c r="C37" s="169"/>
      <c r="D37" s="170" t="s">
        <v>21</v>
      </c>
      <c r="E37" s="171"/>
    </row>
    <row r="38" spans="1:5" ht="24" customHeight="1">
      <c r="A38" s="3" t="s">
        <v>7</v>
      </c>
      <c r="B38" s="169"/>
      <c r="C38" s="169"/>
      <c r="D38" s="170" t="s">
        <v>21</v>
      </c>
      <c r="E38" s="171"/>
    </row>
    <row r="39" spans="1:5" ht="24" customHeight="1">
      <c r="A39" s="3" t="s">
        <v>8</v>
      </c>
      <c r="B39" s="169" t="s">
        <v>10</v>
      </c>
      <c r="C39" s="169"/>
      <c r="D39" s="170" t="s">
        <v>21</v>
      </c>
      <c r="E39" s="171"/>
    </row>
    <row r="40" spans="1:5" ht="24" customHeight="1">
      <c r="A40" s="3" t="s">
        <v>9</v>
      </c>
      <c r="B40" s="169"/>
      <c r="C40" s="169"/>
      <c r="D40" s="168" t="s">
        <v>21</v>
      </c>
      <c r="E40" s="168"/>
    </row>
    <row r="41" spans="1:5" ht="57" customHeight="1">
      <c r="A41" s="3" t="s">
        <v>20</v>
      </c>
      <c r="B41" s="169"/>
      <c r="C41" s="169"/>
      <c r="D41" s="168" t="s">
        <v>21</v>
      </c>
      <c r="E41" s="168"/>
    </row>
  </sheetData>
  <sheetProtection sheet="1" selectLockedCells="1"/>
  <mergeCells count="51">
    <mergeCell ref="D32:E32"/>
    <mergeCell ref="B33:C33"/>
    <mergeCell ref="D33:E33"/>
    <mergeCell ref="B32:C32"/>
    <mergeCell ref="D41:E41"/>
    <mergeCell ref="B41:C41"/>
    <mergeCell ref="B34:C34"/>
    <mergeCell ref="D34:E34"/>
    <mergeCell ref="B35:C35"/>
    <mergeCell ref="D35:E35"/>
    <mergeCell ref="B40:C40"/>
    <mergeCell ref="D40:E40"/>
    <mergeCell ref="B36:C36"/>
    <mergeCell ref="D36:E36"/>
    <mergeCell ref="B37:C37"/>
    <mergeCell ref="D37:E37"/>
    <mergeCell ref="B38:C38"/>
    <mergeCell ref="D38:E38"/>
    <mergeCell ref="B39:C39"/>
    <mergeCell ref="D39:E39"/>
    <mergeCell ref="D19:E19"/>
    <mergeCell ref="B31:C31"/>
    <mergeCell ref="D20:E20"/>
    <mergeCell ref="D21:E22"/>
    <mergeCell ref="A22:C22"/>
    <mergeCell ref="A24:C24"/>
    <mergeCell ref="D23:E24"/>
    <mergeCell ref="D25:E25"/>
    <mergeCell ref="D26:E26"/>
    <mergeCell ref="D27:E27"/>
    <mergeCell ref="D28:E28"/>
    <mergeCell ref="D29:E29"/>
    <mergeCell ref="D30:E30"/>
    <mergeCell ref="D31:E31"/>
    <mergeCell ref="D6:E6"/>
    <mergeCell ref="D13:E13"/>
    <mergeCell ref="D15:E15"/>
    <mergeCell ref="D14:E14"/>
    <mergeCell ref="D18:E18"/>
    <mergeCell ref="D12:E12"/>
    <mergeCell ref="D17:E17"/>
    <mergeCell ref="D9:E9"/>
    <mergeCell ref="D10:E10"/>
    <mergeCell ref="D16:E16"/>
    <mergeCell ref="D11:E11"/>
    <mergeCell ref="A13:A15"/>
    <mergeCell ref="B13:B15"/>
    <mergeCell ref="C13:C15"/>
    <mergeCell ref="A1:C1"/>
    <mergeCell ref="A4:B4"/>
    <mergeCell ref="B6:C6"/>
  </mergeCells>
  <conditionalFormatting sqref="E4">
    <cfRule type="expression" dxfId="23" priority="16">
      <formula>LEN(C4)&lt;=24</formula>
    </cfRule>
    <cfRule type="expression" dxfId="22" priority="33">
      <formula>LEN(C4)&gt;24</formula>
    </cfRule>
  </conditionalFormatting>
  <conditionalFormatting sqref="C13 C16">
    <cfRule type="containsText" dxfId="21" priority="1" stopIfTrue="1" operator="containsText" text="INVALID">
      <formula>NOT(ISERROR(SEARCH("INVALID",C13)))</formula>
    </cfRule>
    <cfRule type="containsText" dxfId="20" priority="20" operator="containsText" text="CHOOSE">
      <formula>NOT(ISERROR(SEARCH("CHOOSE",C13)))</formula>
    </cfRule>
  </conditionalFormatting>
  <conditionalFormatting sqref="C18">
    <cfRule type="containsText" dxfId="19" priority="6" operator="containsText" text="2700K">
      <formula>NOT(ISERROR(SEARCH("2700K",C18)))</formula>
    </cfRule>
    <cfRule type="containsText" dxfId="18" priority="7" operator="containsText" text="3000K">
      <formula>NOT(ISERROR(SEARCH("3000K",C18)))</formula>
    </cfRule>
    <cfRule type="containsText" dxfId="17" priority="8" operator="containsText" text="3500K">
      <formula>NOT(ISERROR(SEARCH("3500K",C18)))</formula>
    </cfRule>
    <cfRule type="containsText" dxfId="16" priority="9" operator="containsText" text="4100K">
      <formula>NOT(ISERROR(SEARCH("4100K",C18)))</formula>
    </cfRule>
    <cfRule type="containsText" dxfId="15" priority="22" operator="containsText" text="4500K">
      <formula>NOT(ISERROR(SEARCH("4500K",C18)))</formula>
    </cfRule>
    <cfRule type="containsText" dxfId="14" priority="23" operator="containsText" text="5000K">
      <formula>NOT(ISERROR(SEARCH("5000K",C18)))</formula>
    </cfRule>
    <cfRule type="containsText" dxfId="13" priority="24" operator="containsText" text="5300K">
      <formula>NOT(ISERROR(SEARCH("5300K",C18)))</formula>
    </cfRule>
    <cfRule type="containsText" dxfId="12" priority="25" operator="containsText" text="5700K">
      <formula>NOT(ISERROR(SEARCH("5700K",C18)))</formula>
    </cfRule>
    <cfRule type="containsText" dxfId="11" priority="26" operator="containsText" text="6000K">
      <formula>NOT(ISERROR(SEARCH("6000K",C18)))</formula>
    </cfRule>
    <cfRule type="containsText" dxfId="10" priority="27" operator="containsText" text="6500K">
      <formula>NOT(ISERROR(SEARCH("6500K",C18)))</formula>
    </cfRule>
    <cfRule type="containsText" dxfId="9" priority="28" operator="containsText" text="INVALID OPTION">
      <formula>NOT(ISERROR(SEARCH("INVALID OPTION",C18)))</formula>
    </cfRule>
  </conditionalFormatting>
  <conditionalFormatting sqref="C19">
    <cfRule type="containsText" dxfId="8" priority="21" operator="containsText" text="INVALID OPTION">
      <formula>NOT(ISERROR(SEARCH("INVALID OPTION",C19)))</formula>
    </cfRule>
  </conditionalFormatting>
  <conditionalFormatting sqref="C17">
    <cfRule type="containsText" dxfId="7" priority="18" operator="containsText" text="DIMENSION">
      <formula>NOT(ISERROR(SEARCH("DIMENSION",C17)))</formula>
    </cfRule>
  </conditionalFormatting>
  <conditionalFormatting sqref="C20">
    <cfRule type="containsText" dxfId="6" priority="17" operator="containsText" text="INVALID OPTION">
      <formula>NOT(ISERROR(SEARCH("INVALID OPTION",C20)))</formula>
    </cfRule>
  </conditionalFormatting>
  <conditionalFormatting sqref="C23">
    <cfRule type="containsText" dxfId="5" priority="12" operator="containsText" text="INVALID OPTION">
      <formula>NOT(ISERROR(SEARCH("INVALID OPTION",C23)))</formula>
    </cfRule>
  </conditionalFormatting>
  <conditionalFormatting sqref="C21">
    <cfRule type="containsText" dxfId="4" priority="15" operator="containsText" text="INVALID OPTION">
      <formula>NOT(ISERROR(SEARCH("INVALID OPTION",C21)))</formula>
    </cfRule>
  </conditionalFormatting>
  <conditionalFormatting sqref="C25:C27 C29:C30">
    <cfRule type="containsText" dxfId="3" priority="11" operator="containsText" text="INVALID OPTION">
      <formula>NOT(ISERROR(SEARCH("INVALID OPTION",C25)))</formula>
    </cfRule>
  </conditionalFormatting>
  <conditionalFormatting sqref="C28">
    <cfRule type="containsText" dxfId="2" priority="10" operator="containsText" text="RANGE">
      <formula>NOT(ISERROR(SEARCH("RANGE",C28)))</formula>
    </cfRule>
  </conditionalFormatting>
  <conditionalFormatting sqref="C10:C11">
    <cfRule type="containsText" dxfId="1" priority="4" operator="containsText" text="INVALID">
      <formula>NOT(ISERROR(SEARCH("INVALID",C10)))</formula>
    </cfRule>
  </conditionalFormatting>
  <conditionalFormatting sqref="C12">
    <cfRule type="containsText" dxfId="0" priority="3" operator="containsText" text="INVALID">
      <formula>NOT(ISERROR(SEARCH("INVALID",C12)))</formula>
    </cfRule>
  </conditionalFormatting>
  <pageMargins left="0.7" right="0.7" top="0.75" bottom="0.75" header="0.3" footer="0.3"/>
  <pageSetup scale="62" fitToHeight="2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9D9D3A5C-E069-7648-870E-C6D95BC2BF54}">
          <x14:formula1>
            <xm:f>'Product Code Lists'!$A$4:$A$6</xm:f>
          </x14:formula1>
          <xm:sqref>B10</xm:sqref>
        </x14:dataValidation>
        <x14:dataValidation type="list" allowBlank="1" showInputMessage="1" showErrorMessage="1" xr:uid="{3177D4C0-4D70-C141-8D45-0E2E5A99C6F0}">
          <x14:formula1>
            <xm:f>'Product Code Lists'!$C$4:$C$15</xm:f>
          </x14:formula1>
          <xm:sqref>B12</xm:sqref>
        </x14:dataValidation>
        <x14:dataValidation type="list" allowBlank="1" showInputMessage="1" showErrorMessage="1" xr:uid="{F0A47D52-D383-C94A-8CF6-B3305B5CDA62}">
          <x14:formula1>
            <xm:f>'Product Code Lists'!$G$4:$G$7</xm:f>
          </x14:formula1>
          <xm:sqref>B19</xm:sqref>
        </x14:dataValidation>
        <x14:dataValidation type="list" allowBlank="1" showInputMessage="1" showErrorMessage="1" xr:uid="{D2C6AF3F-94E4-7C49-9CE3-BEB4F6421E7B}">
          <x14:formula1>
            <xm:f>'Product Code Lists'!$H$4:$H$5</xm:f>
          </x14:formula1>
          <xm:sqref>B20</xm:sqref>
        </x14:dataValidation>
        <x14:dataValidation type="list" allowBlank="1" showInputMessage="1" showErrorMessage="1" xr:uid="{38AF3517-26C0-8D4D-9360-A8C6D93CC042}">
          <x14:formula1>
            <xm:f>'Product Code Lists'!$J$4:$J$15</xm:f>
          </x14:formula1>
          <xm:sqref>B23</xm:sqref>
        </x14:dataValidation>
        <x14:dataValidation type="list" allowBlank="1" showInputMessage="1" showErrorMessage="1" xr:uid="{E18DE752-743B-B844-92B5-43E577B3D2A0}">
          <x14:formula1>
            <xm:f>'Product Code Lists'!$B$4:$B$6</xm:f>
          </x14:formula1>
          <xm:sqref>B11</xm:sqref>
        </x14:dataValidation>
      </x14:dataValidations>
    </ext>
    <ext xmlns:mx="http://schemas.microsoft.com/office/mac/excel/2008/main" uri="{64002731-A6B0-56B0-2670-7721B7C09600}">
      <mx:PLV Mode="0" OnePage="0" WScale="10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9075B-7AC1-2645-97FD-99B16CBA6C54}">
  <dimension ref="A1:Q42"/>
  <sheetViews>
    <sheetView workbookViewId="0">
      <selection activeCell="A7" sqref="A7"/>
    </sheetView>
  </sheetViews>
  <sheetFormatPr baseColWidth="10" defaultColWidth="10.796875" defaultRowHeight="14"/>
  <cols>
    <col min="1" max="1" width="11" style="5" bestFit="1" customWidth="1"/>
    <col min="2" max="2" width="11.3984375" style="5" bestFit="1" customWidth="1"/>
    <col min="3" max="3" width="11.19921875" style="5" bestFit="1" customWidth="1"/>
    <col min="4" max="4" width="24.796875" style="5" bestFit="1" customWidth="1"/>
    <col min="5" max="5" width="25" style="5" bestFit="1" customWidth="1"/>
    <col min="6" max="6" width="10.796875" style="5"/>
    <col min="7" max="8" width="9.59765625" style="5" bestFit="1" customWidth="1"/>
    <col min="9" max="10" width="10.796875" style="5" bestFit="1" customWidth="1"/>
    <col min="11" max="11" width="12.19921875" style="5" bestFit="1" customWidth="1"/>
    <col min="12" max="12" width="12.59765625" style="5" bestFit="1" customWidth="1"/>
    <col min="13" max="13" width="32.796875" style="5" bestFit="1" customWidth="1"/>
    <col min="14" max="14" width="12.796875" style="5" bestFit="1" customWidth="1"/>
    <col min="15" max="15" width="21.796875" style="5" bestFit="1" customWidth="1"/>
    <col min="16" max="16" width="18.796875" style="5" bestFit="1" customWidth="1"/>
    <col min="17" max="17" width="30.796875" style="5" bestFit="1" customWidth="1"/>
    <col min="18" max="16384" width="10.796875" style="5"/>
  </cols>
  <sheetData>
    <row r="1" spans="1:17" s="9" customFormat="1" ht="30">
      <c r="A1" s="10" t="s">
        <v>12</v>
      </c>
      <c r="B1" s="10" t="s">
        <v>56</v>
      </c>
      <c r="C1" s="10" t="s">
        <v>14</v>
      </c>
      <c r="D1" s="10" t="s">
        <v>38</v>
      </c>
      <c r="E1" s="10" t="s">
        <v>58</v>
      </c>
      <c r="F1" s="10" t="s">
        <v>16</v>
      </c>
      <c r="G1" s="10" t="s">
        <v>34</v>
      </c>
      <c r="H1" s="10" t="s">
        <v>35</v>
      </c>
      <c r="I1" s="10" t="s">
        <v>18</v>
      </c>
      <c r="J1" s="10" t="s">
        <v>19</v>
      </c>
      <c r="K1" s="10" t="s">
        <v>23</v>
      </c>
      <c r="L1" s="10" t="s">
        <v>36</v>
      </c>
      <c r="M1" s="10" t="s">
        <v>24</v>
      </c>
      <c r="N1" s="10" t="s">
        <v>25</v>
      </c>
      <c r="O1" s="10" t="s">
        <v>97</v>
      </c>
      <c r="P1" s="10" t="s">
        <v>37</v>
      </c>
      <c r="Q1" s="10" t="s">
        <v>17</v>
      </c>
    </row>
    <row r="2" spans="1:17" s="9" customFormat="1" ht="15">
      <c r="A2" s="11" t="s">
        <v>96</v>
      </c>
      <c r="B2" s="11" t="s">
        <v>59</v>
      </c>
      <c r="C2" s="11" t="s">
        <v>95</v>
      </c>
      <c r="D2" s="11" t="s">
        <v>91</v>
      </c>
      <c r="E2" s="11" t="s">
        <v>93</v>
      </c>
      <c r="F2" s="11" t="s">
        <v>95</v>
      </c>
      <c r="G2" s="11" t="s">
        <v>95</v>
      </c>
      <c r="H2" s="11" t="s">
        <v>95</v>
      </c>
      <c r="I2" s="11" t="s">
        <v>95</v>
      </c>
      <c r="J2" s="11" t="s">
        <v>95</v>
      </c>
      <c r="K2" s="11" t="s">
        <v>59</v>
      </c>
      <c r="L2" s="11" t="s">
        <v>59</v>
      </c>
      <c r="M2" s="11" t="s">
        <v>59</v>
      </c>
      <c r="N2" s="11" t="s">
        <v>59</v>
      </c>
      <c r="O2" s="11" t="s">
        <v>59</v>
      </c>
      <c r="P2" s="11" t="s">
        <v>59</v>
      </c>
      <c r="Q2" s="11" t="s">
        <v>59</v>
      </c>
    </row>
    <row r="3" spans="1:17" s="9" customFormat="1" ht="45">
      <c r="A3" s="70"/>
      <c r="B3" s="70"/>
      <c r="C3" s="70"/>
      <c r="D3" s="69" t="s">
        <v>92</v>
      </c>
      <c r="E3" s="69" t="s">
        <v>94</v>
      </c>
      <c r="F3" s="69"/>
      <c r="G3" s="70"/>
      <c r="H3" s="70"/>
      <c r="I3" s="69"/>
      <c r="J3" s="70"/>
      <c r="K3" s="70"/>
      <c r="L3" s="69"/>
      <c r="M3" s="71" t="s">
        <v>63</v>
      </c>
      <c r="N3" s="68" t="s">
        <v>64</v>
      </c>
      <c r="O3" s="69" t="s">
        <v>98</v>
      </c>
      <c r="P3" s="69"/>
      <c r="Q3" s="70" t="s">
        <v>65</v>
      </c>
    </row>
    <row r="4" spans="1:17" s="8" customFormat="1">
      <c r="A4" s="71" t="s">
        <v>54</v>
      </c>
      <c r="B4" s="72" t="s">
        <v>99</v>
      </c>
      <c r="C4" s="71" t="s">
        <v>60</v>
      </c>
      <c r="D4" s="174" t="s">
        <v>89</v>
      </c>
      <c r="E4" s="174" t="s">
        <v>90</v>
      </c>
      <c r="F4" s="67">
        <v>27</v>
      </c>
      <c r="G4" s="71" t="s">
        <v>61</v>
      </c>
      <c r="H4" s="74">
        <v>12</v>
      </c>
      <c r="I4" s="68" t="s">
        <v>62</v>
      </c>
      <c r="J4" s="71" t="s">
        <v>62</v>
      </c>
      <c r="L4" s="68" t="s">
        <v>142</v>
      </c>
      <c r="N4" s="8" t="s">
        <v>195</v>
      </c>
      <c r="O4" s="68" t="s">
        <v>47</v>
      </c>
      <c r="P4" s="68" t="s">
        <v>46</v>
      </c>
    </row>
    <row r="5" spans="1:17" s="8" customFormat="1" ht="15" customHeight="1">
      <c r="A5" s="71" t="s">
        <v>66</v>
      </c>
      <c r="B5" s="73" t="s">
        <v>10</v>
      </c>
      <c r="C5" s="71" t="s">
        <v>67</v>
      </c>
      <c r="D5" s="174"/>
      <c r="E5" s="174"/>
      <c r="F5" s="67">
        <v>30</v>
      </c>
      <c r="G5" s="71" t="s">
        <v>68</v>
      </c>
      <c r="H5" s="74">
        <v>24</v>
      </c>
      <c r="I5" s="68" t="s">
        <v>69</v>
      </c>
      <c r="J5" s="71" t="s">
        <v>69</v>
      </c>
      <c r="L5" s="68" t="s">
        <v>143</v>
      </c>
      <c r="O5" s="68" t="s">
        <v>70</v>
      </c>
      <c r="P5" s="68" t="s">
        <v>50</v>
      </c>
    </row>
    <row r="6" spans="1:17" s="8" customFormat="1">
      <c r="A6" s="71" t="s">
        <v>55</v>
      </c>
      <c r="B6" s="73" t="s">
        <v>57</v>
      </c>
      <c r="C6" s="71" t="s">
        <v>71</v>
      </c>
      <c r="D6" s="174"/>
      <c r="E6" s="174"/>
      <c r="F6" s="67">
        <v>35</v>
      </c>
      <c r="G6" s="71" t="s">
        <v>72</v>
      </c>
      <c r="I6" s="68" t="s">
        <v>73</v>
      </c>
      <c r="J6" s="71" t="s">
        <v>73</v>
      </c>
      <c r="L6" s="8" t="s">
        <v>195</v>
      </c>
      <c r="O6" s="68" t="s">
        <v>74</v>
      </c>
      <c r="P6" s="8" t="s">
        <v>195</v>
      </c>
    </row>
    <row r="7" spans="1:17" s="8" customFormat="1">
      <c r="C7" s="71" t="s">
        <v>75</v>
      </c>
      <c r="D7" s="174"/>
      <c r="E7" s="174"/>
      <c r="F7" s="67">
        <v>41</v>
      </c>
      <c r="G7" s="71" t="s">
        <v>51</v>
      </c>
      <c r="I7" s="68" t="s">
        <v>76</v>
      </c>
      <c r="J7" s="71" t="s">
        <v>76</v>
      </c>
      <c r="O7" s="8" t="s">
        <v>195</v>
      </c>
    </row>
    <row r="8" spans="1:17" s="8" customFormat="1">
      <c r="C8" s="71" t="s">
        <v>48</v>
      </c>
      <c r="D8" s="174"/>
      <c r="E8" s="174"/>
      <c r="F8" s="67">
        <v>45</v>
      </c>
      <c r="I8" s="68" t="s">
        <v>77</v>
      </c>
      <c r="J8" s="71" t="s">
        <v>77</v>
      </c>
    </row>
    <row r="9" spans="1:17" s="8" customFormat="1">
      <c r="C9" s="71" t="s">
        <v>78</v>
      </c>
      <c r="D9" s="8" t="s">
        <v>195</v>
      </c>
      <c r="E9" s="8" t="s">
        <v>195</v>
      </c>
      <c r="F9" s="67">
        <v>50</v>
      </c>
      <c r="I9" s="68" t="s">
        <v>79</v>
      </c>
      <c r="J9" s="71" t="s">
        <v>79</v>
      </c>
    </row>
    <row r="10" spans="1:17" s="8" customFormat="1">
      <c r="C10" s="71" t="s">
        <v>80</v>
      </c>
      <c r="F10" s="67">
        <v>53</v>
      </c>
      <c r="I10" s="68" t="s">
        <v>81</v>
      </c>
      <c r="J10" s="71" t="s">
        <v>81</v>
      </c>
    </row>
    <row r="11" spans="1:17" s="8" customFormat="1">
      <c r="C11" s="71" t="s">
        <v>82</v>
      </c>
      <c r="F11" s="67">
        <v>57</v>
      </c>
      <c r="I11" s="68" t="s">
        <v>83</v>
      </c>
      <c r="J11" s="71" t="s">
        <v>83</v>
      </c>
    </row>
    <row r="12" spans="1:17" s="8" customFormat="1">
      <c r="C12" s="71" t="s">
        <v>52</v>
      </c>
      <c r="F12" s="67">
        <v>60</v>
      </c>
      <c r="I12" s="68" t="s">
        <v>84</v>
      </c>
      <c r="J12" s="71" t="s">
        <v>84</v>
      </c>
    </row>
    <row r="13" spans="1:17" s="8" customFormat="1">
      <c r="C13" s="71" t="s">
        <v>85</v>
      </c>
      <c r="F13" s="67">
        <v>65</v>
      </c>
      <c r="I13" s="68" t="s">
        <v>52</v>
      </c>
      <c r="J13" s="71" t="s">
        <v>52</v>
      </c>
    </row>
    <row r="14" spans="1:17" s="8" customFormat="1">
      <c r="C14" s="71" t="s">
        <v>86</v>
      </c>
      <c r="F14" s="8" t="s">
        <v>195</v>
      </c>
      <c r="I14" s="68" t="s">
        <v>87</v>
      </c>
      <c r="J14" s="71" t="s">
        <v>87</v>
      </c>
    </row>
    <row r="15" spans="1:17" s="8" customFormat="1" ht="14" customHeight="1">
      <c r="C15" s="71" t="s">
        <v>209</v>
      </c>
      <c r="I15" s="68" t="s">
        <v>88</v>
      </c>
      <c r="J15" s="71" t="s">
        <v>88</v>
      </c>
    </row>
    <row r="16" spans="1:17" s="8" customFormat="1" ht="14" customHeight="1">
      <c r="I16" s="8" t="s">
        <v>195</v>
      </c>
    </row>
    <row r="17" s="8" customFormat="1" ht="14" customHeight="1"/>
    <row r="18" s="8" customFormat="1" ht="14" customHeight="1"/>
    <row r="19" s="8" customFormat="1"/>
    <row r="20" s="6" customFormat="1"/>
    <row r="25" ht="14" customHeight="1"/>
    <row r="26" ht="14" customHeight="1"/>
    <row r="27" ht="14" customHeight="1"/>
    <row r="28" ht="14" customHeight="1"/>
    <row r="29" ht="14" customHeight="1"/>
    <row r="30" ht="14" customHeight="1"/>
    <row r="31" ht="14" customHeight="1"/>
    <row r="32" ht="14" customHeight="1"/>
    <row r="34" ht="14" customHeight="1"/>
    <row r="36" ht="14" customHeight="1"/>
    <row r="37" ht="14" customHeight="1"/>
    <row r="38" ht="14" customHeight="1"/>
    <row r="39" ht="14" customHeight="1"/>
    <row r="40" ht="14" customHeight="1"/>
    <row r="41" ht="14" customHeight="1"/>
    <row r="42" ht="14" customHeight="1"/>
  </sheetData>
  <mergeCells count="2">
    <mergeCell ref="D4:D8"/>
    <mergeCell ref="E4:E8"/>
  </mergeCells>
  <phoneticPr fontId="22" type="noConversion"/>
  <pageMargins left="0.7" right="0.7" top="0.75" bottom="0.75" header="0.3" footer="0.3"/>
  <pageSetup orientation="portrait" horizontalDpi="0" verticalDpi="0"/>
  <ignoredErrors>
    <ignoredError sqref="G4:G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3B44A18C631A94A9BC91733C2F41847" ma:contentTypeVersion="16" ma:contentTypeDescription="Create a new document." ma:contentTypeScope="" ma:versionID="f15f70059389e8a61ebce487a6940dfc">
  <xsd:schema xmlns:xsd="http://www.w3.org/2001/XMLSchema" xmlns:xs="http://www.w3.org/2001/XMLSchema" xmlns:p="http://schemas.microsoft.com/office/2006/metadata/properties" xmlns:ns2="cd03a020-0a1a-4f9b-9146-6bc7ce995cc7" xmlns:ns3="ab5e825b-a5e5-469f-9942-55ae5845361c" targetNamespace="http://schemas.microsoft.com/office/2006/metadata/properties" ma:root="true" ma:fieldsID="13affc1fb63ab336b196bf59810bc822" ns2:_="" ns3:_="">
    <xsd:import namespace="cd03a020-0a1a-4f9b-9146-6bc7ce995cc7"/>
    <xsd:import namespace="ab5e825b-a5e5-469f-9942-55ae584536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03a020-0a1a-4f9b-9146-6bc7ce995cc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fa6f596-cec7-4a79-aeda-dcd375bc03a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e825b-a5e5-469f-9942-55ae5845361c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6f0676a5-6c96-4829-ad03-219d3421298d}" ma:internalName="TaxCatchAll" ma:showField="CatchAllData" ma:web="ab5e825b-a5e5-469f-9942-55ae584536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6F8A19B-B7D9-47FF-BCED-BA19914BCD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6EBE0D-4CBA-432E-BA45-0F1FD17648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03a020-0a1a-4f9b-9146-6bc7ce995cc7"/>
    <ds:schemaRef ds:uri="ab5e825b-a5e5-469f-9942-55ae584536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11</vt:i4>
      </vt:variant>
    </vt:vector>
  </HeadingPairs>
  <TitlesOfParts>
    <vt:vector size="15" baseType="lpstr">
      <vt:lpstr>Panel-LED RFQ</vt:lpstr>
      <vt:lpstr>RFQ Lists</vt:lpstr>
      <vt:lpstr>Panel-LED Product Code</vt:lpstr>
      <vt:lpstr>Product Code Lists</vt:lpstr>
      <vt:lpstr>FI_Fabric</vt:lpstr>
      <vt:lpstr>FI_Frameless</vt:lpstr>
      <vt:lpstr>FI_Snap1</vt:lpstr>
      <vt:lpstr>FI_Snap2</vt:lpstr>
      <vt:lpstr>FI_Snap3</vt:lpstr>
      <vt:lpstr>PI_Fabric</vt:lpstr>
      <vt:lpstr>PI_Frameless</vt:lpstr>
      <vt:lpstr>PI_Snap2</vt:lpstr>
      <vt:lpstr>PI_Snap3</vt:lpstr>
      <vt:lpstr>'Panel-LED Product Code'!Print_Area</vt:lpstr>
      <vt:lpstr>'Panel-LED RFQ'!Print_Area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Slaton</dc:creator>
  <cp:lastModifiedBy>Chad Wheeler</cp:lastModifiedBy>
  <cp:lastPrinted>2022-09-22T22:36:07Z</cp:lastPrinted>
  <dcterms:created xsi:type="dcterms:W3CDTF">2014-09-02T19:54:14Z</dcterms:created>
  <dcterms:modified xsi:type="dcterms:W3CDTF">2022-11-23T16:48:35Z</dcterms:modified>
</cp:coreProperties>
</file>